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105" windowHeight="11760" tabRatio="889"/>
  </bookViews>
  <sheets>
    <sheet name="事業計画書" sheetId="103" r:id="rId1"/>
  </sheets>
  <definedNames>
    <definedName name="_xlnm.Print_Area" localSheetId="0">事業計画書!$A$2:$S$68</definedName>
    <definedName name="_xlnm.Print_Area">#REF!</definedName>
  </definedNames>
  <calcPr calcId="162913"/>
</workbook>
</file>

<file path=xl/calcChain.xml><?xml version="1.0" encoding="utf-8"?>
<calcChain xmlns="http://schemas.openxmlformats.org/spreadsheetml/2006/main">
  <c r="H38" i="103" l="1"/>
  <c r="P26" i="103" l="1"/>
  <c r="O26" i="103"/>
  <c r="N26" i="103"/>
  <c r="M26" i="103"/>
  <c r="P25" i="103"/>
  <c r="O25" i="103"/>
  <c r="N25" i="103"/>
  <c r="M25" i="103"/>
  <c r="Q42" i="103" l="1"/>
  <c r="P42" i="103"/>
  <c r="O42" i="103"/>
  <c r="N42" i="103"/>
  <c r="M42" i="103"/>
  <c r="C64" i="103"/>
  <c r="G25" i="103" l="1"/>
  <c r="O68" i="103" s="1"/>
  <c r="G26" i="103"/>
  <c r="G38" i="103"/>
  <c r="N32" i="103" l="1"/>
  <c r="H21" i="103" l="1"/>
  <c r="I21" i="103" l="1"/>
  <c r="F47" i="103"/>
  <c r="H42" i="103"/>
  <c r="H43" i="103"/>
  <c r="I43" i="103" s="1"/>
  <c r="R42" i="103" l="1"/>
  <c r="N63" i="103"/>
  <c r="I42" i="103"/>
  <c r="C57" i="103" s="1"/>
  <c r="H12" i="103"/>
  <c r="E57" i="103" l="1"/>
  <c r="S42" i="103"/>
  <c r="I12" i="103"/>
  <c r="F48" i="103"/>
  <c r="C58" i="103" s="1"/>
  <c r="H13" i="103"/>
  <c r="I13" i="103" s="1"/>
  <c r="N68" i="103" l="1"/>
  <c r="P68" i="103" s="1"/>
  <c r="O47" i="103"/>
  <c r="C61" i="103" s="1"/>
  <c r="L68" i="103"/>
  <c r="L63" i="103"/>
  <c r="O63" i="103" s="1"/>
  <c r="K14" i="103"/>
  <c r="B14" i="103" s="1"/>
  <c r="E58" i="103"/>
  <c r="N47" i="103" s="1"/>
  <c r="Q68" i="103" l="1"/>
  <c r="C66" i="103" s="1"/>
  <c r="C14" i="103"/>
  <c r="G14" i="103"/>
  <c r="Q19" i="103" s="1"/>
  <c r="D14" i="103"/>
  <c r="D35" i="103" s="1"/>
  <c r="F14" i="103"/>
  <c r="P19" i="103" s="1"/>
  <c r="E14" i="103"/>
  <c r="P20" i="103" l="1"/>
  <c r="P21" i="103"/>
  <c r="S32" i="103"/>
  <c r="N19" i="103"/>
  <c r="M19" i="103"/>
  <c r="O19" i="103"/>
  <c r="H14" i="103"/>
  <c r="Q14" i="103" s="1"/>
  <c r="F35" i="103"/>
  <c r="C35" i="103"/>
  <c r="E35" i="103"/>
  <c r="G35" i="103"/>
  <c r="O20" i="103" l="1"/>
  <c r="O21" i="103"/>
  <c r="M21" i="103"/>
  <c r="M20" i="103"/>
  <c r="N21" i="103"/>
  <c r="N20" i="103"/>
  <c r="I35" i="103"/>
  <c r="E38" i="103" s="1"/>
  <c r="R19" i="103"/>
  <c r="H35" i="103"/>
  <c r="I14" i="103"/>
  <c r="S19" i="103" s="1"/>
  <c r="S21" i="103" l="1"/>
  <c r="M32" i="103"/>
  <c r="O32" i="103" s="1"/>
  <c r="P14" i="103"/>
  <c r="O14" i="103"/>
  <c r="S20" i="103" l="1"/>
  <c r="R32" i="103"/>
  <c r="P32" i="103" s="1"/>
  <c r="C31" i="103" s="1"/>
  <c r="E31" i="103" s="1"/>
  <c r="F38" i="103" s="1"/>
  <c r="N14" i="103"/>
  <c r="I38" i="103" l="1"/>
  <c r="D61" i="103" s="1"/>
  <c r="E61" i="103" s="1"/>
  <c r="D64" i="103" l="1"/>
  <c r="E64" i="103" s="1"/>
  <c r="C68" i="103" l="1"/>
</calcChain>
</file>

<file path=xl/comments1.xml><?xml version="1.0" encoding="utf-8"?>
<comments xmlns="http://schemas.openxmlformats.org/spreadsheetml/2006/main">
  <authors>
    <author>作成者</author>
  </authors>
  <commentList>
    <comment ref="R30" authorId="0" shapeId="0">
      <text>
        <r>
          <rPr>
            <b/>
            <sz val="9"/>
            <color indexed="81"/>
            <rFont val="MS P ゴシック"/>
            <family val="3"/>
            <charset val="128"/>
          </rPr>
          <t>他院への移転分と介護への転換分を除いた３区分の減少数</t>
        </r>
      </text>
    </comment>
    <comment ref="S30" authorId="0" shapeId="0">
      <text>
        <r>
          <rPr>
            <b/>
            <sz val="9"/>
            <color indexed="81"/>
            <rFont val="MS P ゴシック"/>
            <family val="3"/>
            <charset val="128"/>
          </rPr>
          <t>他院からの移転分を除いた回復期の増加数</t>
        </r>
      </text>
    </comment>
  </commentList>
</comments>
</file>

<file path=xl/sharedStrings.xml><?xml version="1.0" encoding="utf-8"?>
<sst xmlns="http://schemas.openxmlformats.org/spreadsheetml/2006/main" count="170" uniqueCount="123">
  <si>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</si>
  <si>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</si>
  <si>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</si>
  <si>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</si>
  <si>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</si>
  <si>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</si>
  <si>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</si>
  <si>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</si>
  <si>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</si>
  <si>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</si>
  <si>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</si>
  <si>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</si>
  <si>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</si>
  <si>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</si>
  <si>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</si>
  <si>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</si>
  <si>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</si>
  <si>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</si>
  <si>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</si>
  <si>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</si>
  <si>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</si>
  <si>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</si>
  <si>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</si>
  <si>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</si>
  <si>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</si>
  <si>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</si>
  <si>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</si>
  <si>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</si>
  <si>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</si>
  <si>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</si>
  <si>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</si>
  <si>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</si>
  <si>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</si>
  <si>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</si>
  <si>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</si>
  <si>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</si>
  <si>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</si>
  <si>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</si>
  <si>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</si>
  <si>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</si>
  <si>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</si>
  <si>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</si>
  <si>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</si>
  <si>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</si>
  <si>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</si>
  <si>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</si>
  <si>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</si>
  <si>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</si>
  <si>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</si>
  <si>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</si>
  <si>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</si>
  <si>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</si>
  <si>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</si>
  <si>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</si>
  <si>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</si>
  <si>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</si>
  <si>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</si>
  <si>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</si>
  <si>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</si>
  <si>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</si>
  <si>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</si>
  <si>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</si>
  <si>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</si>
  <si>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</si>
  <si>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</si>
  <si>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</si>
  <si>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</si>
  <si>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</si>
  <si>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</si>
  <si>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</si>
  <si>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</si>
  <si>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</si>
  <si>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</si>
  <si>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</si>
  <si>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</si>
  <si>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</si>
  <si>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</si>
  <si>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</si>
  <si>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</si>
  <si>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</si>
  <si>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</si>
  <si>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</si>
  <si>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</si>
  <si>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</si>
  <si>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</si>
  <si>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</si>
  <si>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</si>
  <si>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</si>
  <si>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</si>
  <si>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</si>
  <si>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</si>
  <si>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</si>
  <si>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</si>
  <si>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</si>
  <si>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</si>
  <si>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</si>
  <si>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</si>
  <si>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</si>
  <si>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</si>
  <si>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</si>
  <si>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</si>
  <si>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</si>
  <si>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</si>
  <si>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</si>
  <si>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</si>
  <si>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</si>
  <si>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</si>
  <si>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</si>
  <si>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</si>
  <si>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</si>
  <si>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</si>
  <si>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</si>
  <si>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</si>
  <si>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</si>
  <si>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</si>
  <si>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医療機関名</t>
    <rPh sb="0" eb="2">
      <t>イリョウ</t>
    </rPh>
    <rPh sb="2" eb="4">
      <t>キカン</t>
    </rPh>
    <rPh sb="4" eb="5">
      <t>ナ</t>
    </rPh>
    <phoneticPr fontId="1"/>
  </si>
  <si>
    <t>担当者</t>
    <rPh sb="0" eb="3">
      <t>タントウシャ</t>
    </rPh>
    <phoneticPr fontId="1"/>
  </si>
  <si>
    <t>部署名</t>
    <rPh sb="0" eb="2">
      <t>ブショ</t>
    </rPh>
    <rPh sb="2" eb="3">
      <t>メイ</t>
    </rPh>
    <phoneticPr fontId="1"/>
  </si>
  <si>
    <t>メールアドレス</t>
    <phoneticPr fontId="1"/>
  </si>
  <si>
    <t>職名・氏名</t>
    <rPh sb="0" eb="2">
      <t>ショクメイ</t>
    </rPh>
    <rPh sb="3" eb="5">
      <t>シメイ</t>
    </rPh>
    <phoneticPr fontId="1"/>
  </si>
  <si>
    <r>
      <t>電話番号（</t>
    </r>
    <r>
      <rPr>
        <sz val="8"/>
        <rFont val="メイリオ"/>
        <family val="3"/>
        <charset val="128"/>
      </rPr>
      <t>ハイフン有</t>
    </r>
    <r>
      <rPr>
        <sz val="11"/>
        <rFont val="メイリオ"/>
        <family val="3"/>
        <charset val="128"/>
      </rPr>
      <t>）</t>
    </r>
    <rPh sb="0" eb="2">
      <t>デンワ</t>
    </rPh>
    <rPh sb="2" eb="4">
      <t>バンゴウ</t>
    </rPh>
    <rPh sb="9" eb="10">
      <t>ア</t>
    </rPh>
    <phoneticPr fontId="1"/>
  </si>
  <si>
    <t>　:　入力箇所</t>
    <rPh sb="3" eb="5">
      <t>ニュウリョク</t>
    </rPh>
    <rPh sb="5" eb="7">
      <t>カショ</t>
    </rPh>
    <phoneticPr fontId="1"/>
  </si>
  <si>
    <t>■令和４年度青森県病床数適正化推進事業事業計画書</t>
    <rPh sb="1" eb="3">
      <t>レイワ</t>
    </rPh>
    <rPh sb="4" eb="5">
      <t>ネン</t>
    </rPh>
    <rPh sb="5" eb="6">
      <t>ド</t>
    </rPh>
    <rPh sb="6" eb="9">
      <t>アオモリケン</t>
    </rPh>
    <rPh sb="9" eb="12">
      <t>ビョウショウスウ</t>
    </rPh>
    <rPh sb="12" eb="15">
      <t>テキセイカ</t>
    </rPh>
    <rPh sb="15" eb="17">
      <t>スイシン</t>
    </rPh>
    <rPh sb="17" eb="19">
      <t>ジギョウ</t>
    </rPh>
    <rPh sb="19" eb="21">
      <t>ジギョウ</t>
    </rPh>
    <rPh sb="21" eb="24">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</si>
</sst>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7"/>
      <name val="メイリオ"/>
      <family val="3"/>
      <charset val="128"/>
    </font>
    <font>
      <sz val="9.5"/>
      <name val="メイリオ"/>
      <family val="3"/>
      <charset val="128"/>
    </font>
    <font>
      <sz val="22"/>
      <name val="ＭＳ ゴシック"/>
      <family val="3"/>
      <charset val="128"/>
    </font>
    <font>
      <u/>
      <sz val="11"/>
      <color theme="10"/>
      <name val="ＭＳ Ｐゴシック"/>
      <family val="2"/>
      <charset val="128"/>
      <scheme val="minor"/>
    </font>
    <font>
      <b/>
      <u/>
      <sz val="16"/>
      <color rgb="FFFF0000"/>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medium">
        <color indexed="64"/>
      </bottom>
      <diagonal/>
    </border>
    <border>
      <left style="thick">
        <color rgb="FFFF0000"/>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top style="thick">
        <color rgb="FFFF0000"/>
      </top>
      <bottom style="hair">
        <color indexed="64"/>
      </bottom>
      <diagonal/>
    </border>
    <border>
      <left style="medium">
        <color indexed="64"/>
      </left>
      <right style="medium">
        <color indexed="64"/>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medium">
        <color indexed="64"/>
      </right>
      <top style="hair">
        <color indexed="64"/>
      </top>
      <bottom style="thick">
        <color rgb="FFFF0000"/>
      </bottom>
      <diagonal/>
    </border>
    <border>
      <left/>
      <right/>
      <top style="hair">
        <color indexed="64"/>
      </top>
      <bottom style="thick">
        <color rgb="FFFF0000"/>
      </bottom>
      <diagonal/>
    </border>
    <border>
      <left style="medium">
        <color indexed="64"/>
      </left>
      <right style="medium">
        <color indexed="64"/>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medium">
        <color indexed="64"/>
      </right>
      <top style="thick">
        <color rgb="FFFF0000"/>
      </top>
      <bottom style="thick">
        <color rgb="FFFF0000"/>
      </bottom>
      <diagonal/>
    </border>
    <border>
      <left/>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style="thin">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ck">
        <color rgb="FFFF0000"/>
      </left>
      <right style="thin">
        <color indexed="64"/>
      </right>
      <top style="thick">
        <color rgb="FFFF0000"/>
      </top>
      <bottom/>
      <diagonal/>
    </border>
    <border>
      <left style="thin">
        <color indexed="64"/>
      </left>
      <right style="medium">
        <color auto="1"/>
      </right>
      <top style="thick">
        <color rgb="FFFF0000"/>
      </top>
      <bottom/>
      <diagonal/>
    </border>
    <border>
      <left/>
      <right/>
      <top style="thick">
        <color rgb="FFFF0000"/>
      </top>
      <bottom/>
      <diagonal/>
    </border>
    <border>
      <left style="medium">
        <color indexed="64"/>
      </left>
      <right style="thick">
        <color rgb="FFFF0000"/>
      </right>
      <top style="thick">
        <color rgb="FFFF0000"/>
      </top>
      <bottom/>
      <diagonal/>
    </border>
    <border>
      <left style="medium">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medium">
        <color indexed="64"/>
      </right>
      <top style="thick">
        <color rgb="FFFF0000"/>
      </top>
      <bottom style="thin">
        <color indexed="64"/>
      </bottom>
      <diagonal/>
    </border>
    <border>
      <left/>
      <right/>
      <top style="thick">
        <color rgb="FFFF0000"/>
      </top>
      <bottom style="thin">
        <color auto="1"/>
      </bottom>
      <diagonal/>
    </border>
    <border>
      <left style="medium">
        <color indexed="64"/>
      </left>
      <right style="medium">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top style="thin">
        <color auto="1"/>
      </top>
      <bottom style="thick">
        <color rgb="FFFF0000"/>
      </bottom>
      <diagonal/>
    </border>
    <border>
      <left style="medium">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s>
  <cellStyleXfs count="347">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62" fillId="0" borderId="0" applyNumberFormat="0" applyFill="0" applyBorder="0" applyAlignment="0" applyProtection="0">
      <alignment vertical="center"/>
    </xf>
  </cellStyleXfs>
  <cellXfs count="306">
    <xf numFmtId="0" fontId="0" fillId="0" borderId="0" xfId="0">
      <alignment vertical="center"/>
    </xf>
    <xf numFmtId="0" fontId="53" fillId="0" borderId="1" xfId="0" applyFont="1" applyFill="1" applyBorder="1" applyProtection="1">
      <alignment vertical="center"/>
    </xf>
    <xf numFmtId="0" fontId="53" fillId="0" borderId="48" xfId="0" applyFont="1" applyFill="1" applyBorder="1" applyProtection="1">
      <alignment vertical="center"/>
    </xf>
    <xf numFmtId="0" fontId="53" fillId="0" borderId="129" xfId="0" applyFont="1" applyFill="1" applyBorder="1" applyProtection="1">
      <alignment vertical="center"/>
    </xf>
    <xf numFmtId="0" fontId="55" fillId="0" borderId="0" xfId="0" applyFont="1" applyFill="1" applyProtection="1">
      <alignment vertical="center"/>
    </xf>
    <xf numFmtId="0" fontId="53" fillId="0" borderId="0" xfId="0" applyFont="1" applyFill="1" applyProtection="1">
      <alignment vertical="center"/>
    </xf>
    <xf numFmtId="0" fontId="53" fillId="48" borderId="53" xfId="0" applyFont="1" applyFill="1" applyBorder="1" applyProtection="1">
      <alignment vertical="center"/>
    </xf>
    <xf numFmtId="0" fontId="56" fillId="48" borderId="61" xfId="0" applyFont="1" applyFill="1" applyBorder="1" applyAlignment="1" applyProtection="1">
      <alignment horizontal="center" vertical="center" shrinkToFit="1"/>
    </xf>
    <xf numFmtId="0" fontId="53" fillId="0" borderId="82" xfId="0" applyFont="1" applyFill="1" applyBorder="1" applyAlignment="1" applyProtection="1">
      <alignment horizontal="center" vertical="center"/>
    </xf>
    <xf numFmtId="0" fontId="54" fillId="48" borderId="71" xfId="0" applyFont="1" applyFill="1" applyBorder="1" applyAlignment="1" applyProtection="1">
      <alignment vertical="center" wrapText="1"/>
    </xf>
    <xf numFmtId="0" fontId="53" fillId="0" borderId="74" xfId="0" applyFont="1" applyFill="1" applyBorder="1" applyProtection="1">
      <alignment vertical="center"/>
    </xf>
    <xf numFmtId="0" fontId="54" fillId="48" borderId="126" xfId="0" applyFont="1" applyFill="1" applyBorder="1" applyAlignment="1" applyProtection="1">
      <alignment vertical="center" shrinkToFit="1"/>
    </xf>
    <xf numFmtId="0" fontId="53" fillId="0" borderId="128" xfId="0" applyFont="1" applyFill="1" applyBorder="1" applyProtection="1">
      <alignment vertical="center"/>
    </xf>
    <xf numFmtId="0" fontId="54" fillId="48" borderId="70" xfId="0" applyFont="1" applyFill="1" applyBorder="1" applyAlignment="1" applyProtection="1">
      <alignment vertical="center" wrapText="1"/>
    </xf>
    <xf numFmtId="0" fontId="53" fillId="0" borderId="70" xfId="0" applyFont="1" applyFill="1" applyBorder="1" applyProtection="1">
      <alignment vertical="center"/>
    </xf>
    <xf numFmtId="0" fontId="53" fillId="51" borderId="54" xfId="0" applyFont="1" applyFill="1" applyBorder="1" applyAlignment="1" applyProtection="1">
      <alignment horizontal="center" vertical="center"/>
    </xf>
    <xf numFmtId="0" fontId="53" fillId="0" borderId="99" xfId="0" applyFont="1" applyFill="1" applyBorder="1" applyAlignment="1" applyProtection="1">
      <alignment horizontal="center" vertical="center"/>
    </xf>
    <xf numFmtId="0" fontId="53" fillId="0" borderId="125" xfId="0" applyFont="1" applyFill="1" applyBorder="1" applyAlignment="1" applyProtection="1">
      <alignment horizontal="center" vertical="center"/>
    </xf>
    <xf numFmtId="0" fontId="53" fillId="0" borderId="60" xfId="0" applyFont="1" applyFill="1" applyBorder="1" applyAlignment="1" applyProtection="1">
      <alignment horizontal="center" vertical="center"/>
    </xf>
    <xf numFmtId="0" fontId="53" fillId="0" borderId="53"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58" xfId="0" applyNumberFormat="1" applyFont="1" applyFill="1" applyBorder="1" applyProtection="1">
      <alignment vertical="center"/>
    </xf>
    <xf numFmtId="184" fontId="53" fillId="0" borderId="48" xfId="0" applyNumberFormat="1" applyFont="1" applyFill="1" applyBorder="1" applyProtection="1">
      <alignment vertical="center"/>
    </xf>
    <xf numFmtId="184" fontId="53" fillId="0" borderId="47" xfId="0" applyNumberFormat="1" applyFont="1" applyFill="1" applyBorder="1" applyProtection="1">
      <alignment vertical="center"/>
    </xf>
    <xf numFmtId="0" fontId="53" fillId="0" borderId="47" xfId="0" applyFont="1" applyFill="1" applyBorder="1" applyProtection="1">
      <alignment vertical="center"/>
    </xf>
    <xf numFmtId="0" fontId="53" fillId="0" borderId="64"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0" fontId="53" fillId="0" borderId="91" xfId="0" applyFont="1" applyBorder="1" applyAlignment="1" applyProtection="1">
      <alignment horizontal="center" vertical="center"/>
    </xf>
    <xf numFmtId="0" fontId="53" fillId="0" borderId="56"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184" fontId="53" fillId="51" borderId="106" xfId="0" applyNumberFormat="1" applyFont="1" applyFill="1" applyBorder="1" applyAlignment="1" applyProtection="1">
      <alignment horizontal="right" vertical="top"/>
    </xf>
    <xf numFmtId="184" fontId="53" fillId="51" borderId="107" xfId="0" applyNumberFormat="1" applyFont="1" applyFill="1" applyBorder="1" applyAlignment="1" applyProtection="1">
      <alignment horizontal="right" vertical="top"/>
    </xf>
    <xf numFmtId="0" fontId="57" fillId="0" borderId="122" xfId="0" applyFont="1" applyBorder="1" applyAlignment="1" applyProtection="1">
      <alignment horizontal="center" vertical="center" wrapText="1"/>
    </xf>
    <xf numFmtId="0" fontId="57" fillId="0" borderId="104" xfId="0" applyFont="1" applyBorder="1" applyAlignment="1" applyProtection="1">
      <alignment horizontal="center" vertical="center" wrapText="1"/>
    </xf>
    <xf numFmtId="0" fontId="57" fillId="0" borderId="105" xfId="0" applyFont="1" applyBorder="1" applyAlignment="1" applyProtection="1">
      <alignment horizontal="center" vertical="center"/>
    </xf>
    <xf numFmtId="0" fontId="53" fillId="0" borderId="100" xfId="0" applyFont="1" applyBorder="1" applyProtection="1">
      <alignment vertical="center"/>
    </xf>
    <xf numFmtId="0" fontId="53" fillId="0" borderId="101" xfId="0" applyFont="1" applyBorder="1" applyProtection="1">
      <alignment vertical="center"/>
    </xf>
    <xf numFmtId="0" fontId="54" fillId="48" borderId="2" xfId="0" applyFont="1" applyFill="1" applyBorder="1" applyAlignment="1" applyProtection="1">
      <alignment horizontal="center" vertical="center"/>
    </xf>
    <xf numFmtId="0" fontId="54" fillId="0" borderId="80" xfId="0" applyFont="1" applyBorder="1" applyAlignment="1" applyProtection="1">
      <alignment horizontal="center" vertical="center" wrapText="1"/>
    </xf>
    <xf numFmtId="0" fontId="54" fillId="0" borderId="78" xfId="0" applyFont="1" applyFill="1" applyBorder="1" applyAlignment="1" applyProtection="1">
      <alignment horizontal="center" vertical="center"/>
    </xf>
    <xf numFmtId="0" fontId="54" fillId="0" borderId="93" xfId="0" applyFont="1" applyFill="1" applyBorder="1" applyAlignment="1" applyProtection="1">
      <alignment horizontal="center" vertical="center"/>
    </xf>
    <xf numFmtId="0" fontId="53" fillId="0" borderId="102" xfId="0" applyFont="1" applyBorder="1" applyAlignment="1" applyProtection="1">
      <alignment horizontal="center" vertical="center"/>
    </xf>
    <xf numFmtId="0" fontId="53" fillId="0" borderId="84" xfId="0" applyFont="1" applyBorder="1" applyAlignment="1" applyProtection="1">
      <alignment horizontal="center" vertical="center"/>
    </xf>
    <xf numFmtId="0" fontId="57" fillId="0" borderId="76" xfId="0" applyFont="1" applyBorder="1" applyAlignment="1" applyProtection="1">
      <alignment horizontal="center" vertical="center" wrapText="1"/>
    </xf>
    <xf numFmtId="0" fontId="57" fillId="0" borderId="79" xfId="0" applyFont="1" applyFill="1" applyBorder="1" applyAlignment="1" applyProtection="1">
      <alignment horizontal="center" vertical="center" wrapText="1"/>
    </xf>
    <xf numFmtId="0" fontId="57" fillId="0" borderId="118" xfId="0" applyFont="1" applyFill="1" applyBorder="1" applyAlignment="1" applyProtection="1">
      <alignment horizontal="center" vertical="center" wrapText="1"/>
    </xf>
    <xf numFmtId="0" fontId="53" fillId="0" borderId="49" xfId="0" applyFont="1" applyFill="1" applyBorder="1" applyAlignment="1" applyProtection="1">
      <alignment vertical="center" shrinkToFit="1"/>
    </xf>
    <xf numFmtId="0" fontId="53" fillId="0" borderId="85" xfId="0" applyFont="1" applyFill="1" applyBorder="1" applyAlignment="1" applyProtection="1">
      <alignment horizontal="center" vertical="center" shrinkToFit="1"/>
    </xf>
    <xf numFmtId="184" fontId="53" fillId="0" borderId="121" xfId="0" applyNumberFormat="1" applyFont="1" applyFill="1" applyBorder="1" applyProtection="1">
      <alignment vertical="center"/>
    </xf>
    <xf numFmtId="184" fontId="53" fillId="0" borderId="116" xfId="0" applyNumberFormat="1" applyFont="1" applyFill="1" applyBorder="1" applyProtection="1">
      <alignment vertical="center"/>
    </xf>
    <xf numFmtId="184" fontId="53" fillId="51" borderId="54" xfId="0" applyNumberFormat="1" applyFont="1" applyFill="1" applyBorder="1" applyProtection="1">
      <alignment vertical="center"/>
    </xf>
    <xf numFmtId="184" fontId="53" fillId="0" borderId="99" xfId="0" applyNumberFormat="1" applyFont="1" applyFill="1" applyBorder="1" applyProtection="1">
      <alignment vertical="center"/>
    </xf>
    <xf numFmtId="184" fontId="53" fillId="0" borderId="87" xfId="0" applyNumberFormat="1" applyFont="1" applyFill="1" applyBorder="1" applyProtection="1">
      <alignment vertical="center"/>
    </xf>
    <xf numFmtId="184" fontId="53" fillId="0" borderId="59" xfId="0" applyNumberFormat="1" applyFont="1" applyFill="1" applyBorder="1" applyProtection="1">
      <alignment vertical="center"/>
    </xf>
    <xf numFmtId="184" fontId="53" fillId="0" borderId="60"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63" xfId="0" applyNumberFormat="1" applyFont="1" applyFill="1" applyBorder="1" applyProtection="1">
      <alignment vertical="center"/>
    </xf>
    <xf numFmtId="184" fontId="53" fillId="0" borderId="64" xfId="0" applyNumberFormat="1" applyFont="1" applyFill="1" applyBorder="1" applyProtection="1">
      <alignment vertical="center"/>
    </xf>
    <xf numFmtId="0" fontId="54" fillId="0" borderId="0" xfId="0" applyFont="1" applyFill="1" applyAlignment="1" applyProtection="1">
      <alignment vertical="center"/>
    </xf>
    <xf numFmtId="0" fontId="53" fillId="48" borderId="2" xfId="0" applyFont="1" applyFill="1" applyBorder="1" applyAlignment="1" applyProtection="1">
      <alignment horizontal="center" vertical="center" shrinkToFit="1"/>
    </xf>
    <xf numFmtId="0" fontId="53" fillId="48" borderId="2" xfId="0" applyFont="1" applyFill="1" applyBorder="1" applyAlignment="1" applyProtection="1">
      <alignment horizontal="center" vertical="center"/>
    </xf>
    <xf numFmtId="0" fontId="54" fillId="48" borderId="61" xfId="0" applyFont="1" applyFill="1" applyBorder="1" applyAlignment="1" applyProtection="1">
      <alignment horizontal="center" vertical="center"/>
    </xf>
    <xf numFmtId="0" fontId="54" fillId="48" borderId="47" xfId="0" applyFont="1" applyFill="1" applyBorder="1" applyAlignment="1" applyProtection="1">
      <alignment vertical="center" wrapText="1"/>
    </xf>
    <xf numFmtId="184" fontId="53" fillId="0" borderId="62" xfId="0" applyNumberFormat="1" applyFont="1" applyFill="1" applyBorder="1" applyProtection="1">
      <alignment vertical="center"/>
    </xf>
    <xf numFmtId="0" fontId="54" fillId="48" borderId="47" xfId="0" applyFont="1" applyFill="1" applyBorder="1" applyAlignment="1" applyProtection="1">
      <alignment vertical="center" shrinkToFit="1"/>
    </xf>
    <xf numFmtId="0" fontId="54" fillId="48" borderId="2" xfId="0" applyFont="1" applyFill="1" applyBorder="1" applyAlignment="1" applyProtection="1">
      <alignment horizontal="center" vertical="center" wrapText="1"/>
    </xf>
    <xf numFmtId="0" fontId="53" fillId="0" borderId="56" xfId="0" applyFont="1" applyFill="1" applyBorder="1" applyAlignment="1" applyProtection="1">
      <alignment horizontal="center" vertical="center" shrinkToFit="1"/>
    </xf>
    <xf numFmtId="187" fontId="53" fillId="0" borderId="89" xfId="0" applyNumberFormat="1" applyFont="1" applyFill="1" applyBorder="1" applyProtection="1">
      <alignment vertical="center"/>
    </xf>
    <xf numFmtId="187" fontId="53" fillId="0" borderId="86" xfId="0" applyNumberFormat="1" applyFont="1" applyFill="1" applyBorder="1" applyProtection="1">
      <alignment vertical="center"/>
    </xf>
    <xf numFmtId="0" fontId="53" fillId="0" borderId="134" xfId="0" applyFont="1" applyFill="1" applyBorder="1" applyProtection="1">
      <alignment vertical="center"/>
    </xf>
    <xf numFmtId="0" fontId="54" fillId="48" borderId="47"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8" borderId="2" xfId="0" applyFont="1" applyFill="1" applyBorder="1" applyAlignment="1" applyProtection="1">
      <alignment vertical="center" wrapText="1"/>
    </xf>
    <xf numFmtId="0" fontId="58" fillId="0" borderId="0" xfId="0" applyFont="1" applyFill="1" applyProtection="1">
      <alignment vertical="center"/>
    </xf>
    <xf numFmtId="184" fontId="53" fillId="0" borderId="119" xfId="0" applyNumberFormat="1" applyFont="1" applyFill="1" applyBorder="1" applyProtection="1">
      <alignment vertical="center"/>
    </xf>
    <xf numFmtId="0" fontId="53" fillId="51" borderId="60" xfId="0" applyFont="1" applyFill="1" applyBorder="1" applyProtection="1">
      <alignment vertical="center"/>
    </xf>
    <xf numFmtId="0" fontId="53" fillId="50" borderId="2" xfId="0"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38" fontId="53" fillId="0" borderId="2" xfId="345"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49" borderId="2" xfId="0" applyFont="1" applyFill="1" applyBorder="1" applyAlignment="1" applyProtection="1">
      <alignment horizontal="center" vertical="center" wrapText="1"/>
    </xf>
    <xf numFmtId="0" fontId="54" fillId="49" borderId="2" xfId="0" applyFont="1" applyFill="1" applyBorder="1" applyProtection="1">
      <alignment vertical="center"/>
    </xf>
    <xf numFmtId="0" fontId="53" fillId="0" borderId="100" xfId="0" applyFont="1" applyFill="1" applyBorder="1" applyProtection="1">
      <alignment vertical="center"/>
    </xf>
    <xf numFmtId="0" fontId="57" fillId="0" borderId="77" xfId="0" applyFont="1" applyFill="1" applyBorder="1" applyAlignment="1" applyProtection="1">
      <alignment horizontal="center" vertical="center"/>
    </xf>
    <xf numFmtId="0" fontId="57" fillId="0" borderId="124" xfId="0" applyFont="1" applyFill="1" applyBorder="1" applyAlignment="1" applyProtection="1">
      <alignment horizontal="center" vertical="center"/>
    </xf>
    <xf numFmtId="0" fontId="53" fillId="48" borderId="54" xfId="0" applyFont="1" applyFill="1" applyBorder="1" applyAlignment="1" applyProtection="1">
      <alignment horizontal="center" vertical="center"/>
    </xf>
    <xf numFmtId="0" fontId="54" fillId="48" borderId="52" xfId="0" applyFont="1" applyFill="1" applyBorder="1" applyProtection="1">
      <alignment vertical="center"/>
    </xf>
    <xf numFmtId="38" fontId="53" fillId="0" borderId="54" xfId="0" applyNumberFormat="1" applyFont="1" applyFill="1" applyBorder="1" applyProtection="1">
      <alignment vertical="center"/>
    </xf>
    <xf numFmtId="0" fontId="53" fillId="0" borderId="0" xfId="0" applyFont="1" applyFill="1" applyBorder="1" applyProtection="1">
      <alignment vertical="center"/>
    </xf>
    <xf numFmtId="184" fontId="53" fillId="0" borderId="95" xfId="0" applyNumberFormat="1" applyFont="1" applyFill="1" applyBorder="1" applyProtection="1">
      <alignment vertical="center"/>
    </xf>
    <xf numFmtId="184" fontId="53" fillId="0" borderId="123" xfId="0" applyNumberFormat="1" applyFont="1" applyFill="1" applyBorder="1" applyProtection="1">
      <alignment vertical="center"/>
    </xf>
    <xf numFmtId="184" fontId="53" fillId="0" borderId="125" xfId="0" applyNumberFormat="1" applyFont="1" applyFill="1" applyBorder="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58" xfId="0" applyNumberFormat="1" applyFont="1" applyFill="1" applyBorder="1" applyProtection="1">
      <alignment vertical="center"/>
    </xf>
    <xf numFmtId="183" fontId="53" fillId="0" borderId="0" xfId="0" applyNumberFormat="1" applyFont="1" applyFill="1" applyProtection="1">
      <alignment vertical="center"/>
    </xf>
    <xf numFmtId="0" fontId="53" fillId="0" borderId="136" xfId="0" applyFont="1" applyFill="1" applyBorder="1" applyAlignment="1" applyProtection="1">
      <alignment horizontal="center" vertical="center"/>
    </xf>
    <xf numFmtId="0" fontId="53" fillId="0" borderId="137" xfId="0" applyFont="1" applyFill="1" applyBorder="1" applyAlignment="1" applyProtection="1">
      <alignment horizontal="center" vertical="center"/>
    </xf>
    <xf numFmtId="0" fontId="53" fillId="0" borderId="138" xfId="0" applyFont="1" applyFill="1" applyBorder="1" applyAlignment="1" applyProtection="1">
      <alignment horizontal="center" vertical="center"/>
    </xf>
    <xf numFmtId="0" fontId="53" fillId="0" borderId="139" xfId="0" applyFont="1" applyFill="1" applyBorder="1" applyProtection="1">
      <alignment vertical="center"/>
    </xf>
    <xf numFmtId="0" fontId="53" fillId="0" borderId="140" xfId="0" applyFont="1" applyFill="1" applyBorder="1" applyProtection="1">
      <alignment vertical="center"/>
    </xf>
    <xf numFmtId="184" fontId="53" fillId="0" borderId="117" xfId="0" applyNumberFormat="1" applyFont="1" applyFill="1" applyBorder="1" applyProtection="1">
      <alignment vertical="center"/>
    </xf>
    <xf numFmtId="184" fontId="53" fillId="0" borderId="79" xfId="0" applyNumberFormat="1" applyFont="1" applyFill="1" applyBorder="1" applyProtection="1">
      <alignment vertical="center"/>
    </xf>
    <xf numFmtId="184" fontId="53" fillId="51" borderId="117" xfId="0" applyNumberFormat="1" applyFont="1" applyFill="1" applyBorder="1" applyProtection="1">
      <alignment vertical="center"/>
    </xf>
    <xf numFmtId="184" fontId="53" fillId="51" borderId="72" xfId="0" applyNumberFormat="1" applyFont="1" applyFill="1" applyBorder="1" applyProtection="1">
      <alignment vertical="center"/>
    </xf>
    <xf numFmtId="0" fontId="53" fillId="0" borderId="143" xfId="0" applyFont="1" applyFill="1" applyBorder="1" applyAlignment="1" applyProtection="1">
      <alignment horizontal="center" vertical="center"/>
    </xf>
    <xf numFmtId="184" fontId="53" fillId="51" borderId="141" xfId="0" applyNumberFormat="1" applyFont="1" applyFill="1" applyBorder="1" applyProtection="1">
      <alignment vertical="center"/>
    </xf>
    <xf numFmtId="184" fontId="53" fillId="51" borderId="110" xfId="0" applyNumberFormat="1" applyFont="1" applyFill="1" applyBorder="1" applyProtection="1">
      <alignment vertical="center"/>
    </xf>
    <xf numFmtId="184" fontId="53" fillId="51" borderId="117" xfId="0" applyNumberFormat="1" applyFont="1" applyFill="1" applyBorder="1" applyAlignment="1" applyProtection="1">
      <alignment horizontal="right" vertical="top"/>
    </xf>
    <xf numFmtId="184" fontId="53" fillId="51" borderId="72" xfId="0" applyNumberFormat="1" applyFont="1" applyFill="1" applyBorder="1" applyAlignment="1" applyProtection="1">
      <alignment horizontal="right" vertical="top"/>
    </xf>
    <xf numFmtId="0" fontId="59" fillId="48" borderId="58" xfId="0" applyFont="1" applyFill="1" applyBorder="1" applyAlignment="1" applyProtection="1">
      <alignment horizontal="center" vertical="center" wrapText="1" shrinkToFit="1"/>
    </xf>
    <xf numFmtId="0" fontId="61" fillId="0" borderId="0" xfId="0" applyFont="1" applyFill="1" applyProtection="1">
      <alignment vertical="center"/>
    </xf>
    <xf numFmtId="0" fontId="53" fillId="0" borderId="73" xfId="0" applyFont="1" applyFill="1" applyBorder="1" applyProtection="1">
      <alignment vertical="center"/>
    </xf>
    <xf numFmtId="0" fontId="53" fillId="0" borderId="127" xfId="0" applyFont="1" applyFill="1" applyBorder="1" applyProtection="1">
      <alignment vertical="center"/>
    </xf>
    <xf numFmtId="0" fontId="53" fillId="0" borderId="146" xfId="0" applyFont="1" applyFill="1" applyBorder="1" applyProtection="1">
      <alignment vertical="center"/>
    </xf>
    <xf numFmtId="0" fontId="53" fillId="0" borderId="107" xfId="0" applyFont="1" applyFill="1" applyBorder="1" applyProtection="1">
      <alignment vertical="center"/>
    </xf>
    <xf numFmtId="0" fontId="53" fillId="0" borderId="6" xfId="0" applyFont="1" applyFill="1" applyBorder="1" applyProtection="1">
      <alignment vertical="center"/>
    </xf>
    <xf numFmtId="0" fontId="53" fillId="0" borderId="7" xfId="0" applyFont="1" applyFill="1" applyBorder="1" applyProtection="1">
      <alignment vertical="center"/>
    </xf>
    <xf numFmtId="0" fontId="53" fillId="50" borderId="147" xfId="0" applyFont="1" applyFill="1" applyBorder="1" applyProtection="1">
      <alignment vertical="center"/>
      <protection locked="0"/>
    </xf>
    <xf numFmtId="0" fontId="53" fillId="50" borderId="148" xfId="0" applyFont="1" applyFill="1" applyBorder="1" applyProtection="1">
      <alignment vertical="center"/>
      <protection locked="0"/>
    </xf>
    <xf numFmtId="0" fontId="53" fillId="50" borderId="149" xfId="0" applyFont="1" applyFill="1" applyBorder="1" applyProtection="1">
      <alignment vertical="center"/>
      <protection locked="0"/>
    </xf>
    <xf numFmtId="0" fontId="53" fillId="50" borderId="150" xfId="0" applyFont="1" applyFill="1" applyBorder="1" applyProtection="1">
      <alignment vertical="center"/>
      <protection locked="0"/>
    </xf>
    <xf numFmtId="0" fontId="53" fillId="50" borderId="151" xfId="0" applyFont="1" applyFill="1" applyBorder="1" applyProtection="1">
      <alignment vertical="center"/>
      <protection locked="0"/>
    </xf>
    <xf numFmtId="0" fontId="53" fillId="50" borderId="152" xfId="0" applyFont="1" applyFill="1" applyBorder="1" applyProtection="1">
      <alignment vertical="center"/>
      <protection locked="0"/>
    </xf>
    <xf numFmtId="0" fontId="53" fillId="50" borderId="153" xfId="0" applyFont="1" applyFill="1" applyBorder="1" applyProtection="1">
      <alignment vertical="center"/>
      <protection locked="0"/>
    </xf>
    <xf numFmtId="0" fontId="53" fillId="50" borderId="154" xfId="0" applyFont="1" applyFill="1" applyBorder="1" applyProtection="1">
      <alignment vertical="center"/>
      <protection locked="0"/>
    </xf>
    <xf numFmtId="0" fontId="53" fillId="50" borderId="155" xfId="0" applyFont="1" applyFill="1" applyBorder="1" applyProtection="1">
      <alignment vertical="center"/>
      <protection locked="0"/>
    </xf>
    <xf numFmtId="0" fontId="53" fillId="50" borderId="156" xfId="0" applyFont="1" applyFill="1" applyBorder="1" applyProtection="1">
      <alignment vertical="center"/>
      <protection locked="0"/>
    </xf>
    <xf numFmtId="0" fontId="53" fillId="50" borderId="157" xfId="0" applyFont="1" applyFill="1" applyBorder="1" applyProtection="1">
      <alignment vertical="center"/>
      <protection locked="0"/>
    </xf>
    <xf numFmtId="0" fontId="53" fillId="50" borderId="158" xfId="0" applyFont="1" applyFill="1" applyBorder="1" applyProtection="1">
      <alignment vertical="center"/>
      <protection locked="0"/>
    </xf>
    <xf numFmtId="0" fontId="53" fillId="50" borderId="159" xfId="0" applyFont="1" applyFill="1" applyBorder="1" applyProtection="1">
      <alignment vertical="center"/>
      <protection locked="0"/>
    </xf>
    <xf numFmtId="0" fontId="53" fillId="50" borderId="160" xfId="0" applyFont="1" applyFill="1" applyBorder="1" applyProtection="1">
      <alignment vertical="center"/>
      <protection locked="0"/>
    </xf>
    <xf numFmtId="0" fontId="54" fillId="48" borderId="161" xfId="0" applyFont="1" applyFill="1" applyBorder="1" applyAlignment="1" applyProtection="1">
      <alignment horizontal="center" vertical="center" shrinkToFit="1"/>
    </xf>
    <xf numFmtId="184" fontId="53" fillId="0" borderId="53" xfId="0" applyNumberFormat="1" applyFont="1" applyFill="1" applyBorder="1" applyProtection="1">
      <alignment vertical="center"/>
    </xf>
    <xf numFmtId="185" fontId="53" fillId="0" borderId="76" xfId="0" applyNumberFormat="1" applyFont="1" applyFill="1" applyBorder="1" applyProtection="1">
      <alignment vertical="center"/>
    </xf>
    <xf numFmtId="184" fontId="53" fillId="0" borderId="48" xfId="345" applyNumberFormat="1" applyFont="1" applyFill="1" applyBorder="1" applyProtection="1">
      <alignment vertical="center"/>
    </xf>
    <xf numFmtId="0" fontId="54" fillId="48" borderId="65" xfId="0" applyFont="1" applyFill="1" applyBorder="1" applyAlignment="1" applyProtection="1">
      <alignment horizontal="center" vertical="center"/>
    </xf>
    <xf numFmtId="0" fontId="53" fillId="48" borderId="65" xfId="0" applyFont="1" applyFill="1" applyBorder="1" applyAlignment="1" applyProtection="1">
      <alignment horizontal="center" vertical="center" shrinkToFit="1"/>
    </xf>
    <xf numFmtId="184" fontId="53" fillId="50" borderId="164" xfId="0" applyNumberFormat="1" applyFont="1" applyFill="1" applyBorder="1" applyProtection="1">
      <alignment vertical="center"/>
      <protection locked="0"/>
    </xf>
    <xf numFmtId="184" fontId="53" fillId="50" borderId="165" xfId="0" applyNumberFormat="1" applyFont="1" applyFill="1" applyBorder="1" applyProtection="1">
      <alignment vertical="center"/>
      <protection locked="0"/>
    </xf>
    <xf numFmtId="184" fontId="53" fillId="50" borderId="166" xfId="0" applyNumberFormat="1" applyFont="1" applyFill="1" applyBorder="1" applyProtection="1">
      <alignment vertical="center"/>
      <protection locked="0"/>
    </xf>
    <xf numFmtId="184" fontId="53" fillId="50" borderId="167" xfId="0" applyNumberFormat="1" applyFont="1" applyFill="1" applyBorder="1" applyProtection="1">
      <alignment vertical="center"/>
      <protection locked="0"/>
    </xf>
    <xf numFmtId="185" fontId="53" fillId="50" borderId="152" xfId="0" applyNumberFormat="1" applyFont="1" applyFill="1" applyBorder="1" applyProtection="1">
      <alignment vertical="center"/>
      <protection locked="0"/>
    </xf>
    <xf numFmtId="185" fontId="53" fillId="50" borderId="153" xfId="0" applyNumberFormat="1" applyFont="1" applyFill="1" applyBorder="1" applyProtection="1">
      <alignment vertical="center"/>
      <protection locked="0"/>
    </xf>
    <xf numFmtId="185" fontId="53" fillId="50" borderId="154" xfId="0" applyNumberFormat="1" applyFont="1" applyFill="1" applyBorder="1" applyProtection="1">
      <alignment vertical="center"/>
      <protection locked="0"/>
    </xf>
    <xf numFmtId="185" fontId="53" fillId="50" borderId="168" xfId="0" applyNumberFormat="1" applyFont="1" applyFill="1" applyBorder="1" applyProtection="1">
      <alignment vertical="center"/>
      <protection locked="0"/>
    </xf>
    <xf numFmtId="184" fontId="53" fillId="50" borderId="145" xfId="0" applyNumberFormat="1" applyFont="1" applyFill="1" applyBorder="1" applyProtection="1">
      <alignment vertical="center"/>
      <protection locked="0"/>
    </xf>
    <xf numFmtId="184" fontId="53" fillId="50" borderId="169" xfId="0" applyNumberFormat="1" applyFont="1" applyFill="1" applyBorder="1" applyProtection="1">
      <alignment vertical="center"/>
      <protection locked="0"/>
    </xf>
    <xf numFmtId="184" fontId="53" fillId="50" borderId="170" xfId="0" applyNumberFormat="1" applyFont="1" applyFill="1" applyBorder="1" applyProtection="1">
      <alignment vertical="center"/>
      <protection locked="0"/>
    </xf>
    <xf numFmtId="184" fontId="53" fillId="50" borderId="171" xfId="0" applyNumberFormat="1" applyFont="1" applyFill="1" applyBorder="1" applyProtection="1">
      <alignment vertical="center"/>
      <protection locked="0"/>
    </xf>
    <xf numFmtId="184" fontId="53" fillId="50" borderId="172" xfId="0" applyNumberFormat="1" applyFont="1" applyFill="1" applyBorder="1" applyProtection="1">
      <alignment vertical="center"/>
      <protection locked="0"/>
    </xf>
    <xf numFmtId="184" fontId="53" fillId="50" borderId="173" xfId="0" applyNumberFormat="1" applyFont="1" applyFill="1" applyBorder="1" applyProtection="1">
      <alignment vertical="center"/>
      <protection locked="0"/>
    </xf>
    <xf numFmtId="184" fontId="53" fillId="50" borderId="174" xfId="0" applyNumberFormat="1" applyFont="1" applyFill="1" applyBorder="1" applyProtection="1">
      <alignment vertical="center"/>
      <protection locked="0"/>
    </xf>
    <xf numFmtId="184" fontId="53" fillId="50" borderId="175" xfId="0" applyNumberFormat="1" applyFont="1" applyFill="1" applyBorder="1" applyProtection="1">
      <alignment vertical="center"/>
      <protection locked="0"/>
    </xf>
    <xf numFmtId="184" fontId="53" fillId="50" borderId="176" xfId="0" applyNumberFormat="1" applyFont="1" applyFill="1" applyBorder="1" applyProtection="1">
      <alignment vertical="center"/>
      <protection locked="0"/>
    </xf>
    <xf numFmtId="184" fontId="53" fillId="50" borderId="177" xfId="0" applyNumberFormat="1" applyFont="1" applyFill="1" applyBorder="1" applyProtection="1">
      <alignment vertical="center"/>
      <protection locked="0"/>
    </xf>
    <xf numFmtId="184" fontId="53" fillId="50" borderId="178" xfId="0" applyNumberFormat="1" applyFont="1" applyFill="1" applyBorder="1" applyProtection="1">
      <alignment vertical="center"/>
      <protection locked="0"/>
    </xf>
    <xf numFmtId="184" fontId="53" fillId="50" borderId="169" xfId="345" applyNumberFormat="1" applyFont="1" applyFill="1" applyBorder="1" applyProtection="1">
      <alignment vertical="center"/>
      <protection locked="0"/>
    </xf>
    <xf numFmtId="184" fontId="53" fillId="50" borderId="179" xfId="345" applyNumberFormat="1" applyFont="1" applyFill="1" applyBorder="1" applyProtection="1">
      <alignment vertical="center"/>
      <protection locked="0"/>
    </xf>
    <xf numFmtId="184" fontId="53" fillId="50" borderId="180" xfId="345" applyNumberFormat="1" applyFont="1" applyFill="1" applyBorder="1" applyProtection="1">
      <alignment vertical="center"/>
      <protection locked="0"/>
    </xf>
    <xf numFmtId="184" fontId="53" fillId="50" borderId="174" xfId="345" applyNumberFormat="1" applyFont="1" applyFill="1" applyBorder="1" applyProtection="1">
      <alignment vertical="center"/>
      <protection locked="0"/>
    </xf>
    <xf numFmtId="184" fontId="53" fillId="50" borderId="181" xfId="345" applyNumberFormat="1" applyFont="1" applyFill="1" applyBorder="1" applyProtection="1">
      <alignment vertical="center"/>
      <protection locked="0"/>
    </xf>
    <xf numFmtId="184" fontId="53" fillId="50" borderId="182" xfId="345" applyNumberFormat="1" applyFont="1" applyFill="1" applyBorder="1" applyProtection="1">
      <alignment vertical="center"/>
      <protection locked="0"/>
    </xf>
    <xf numFmtId="0" fontId="53" fillId="0" borderId="145" xfId="0" applyFont="1" applyFill="1" applyBorder="1" applyProtection="1">
      <alignment vertical="center"/>
    </xf>
    <xf numFmtId="0" fontId="63" fillId="0" borderId="0" xfId="0" applyFont="1" applyFill="1" applyProtection="1">
      <alignment vertical="center"/>
    </xf>
    <xf numFmtId="186" fontId="53" fillId="0" borderId="59" xfId="0" applyNumberFormat="1" applyFont="1" applyFill="1" applyBorder="1" applyAlignment="1" applyProtection="1">
      <alignment horizontal="center" vertical="center"/>
    </xf>
    <xf numFmtId="186" fontId="53" fillId="0" borderId="119" xfId="0" applyNumberFormat="1" applyFont="1" applyFill="1" applyBorder="1" applyAlignment="1" applyProtection="1">
      <alignment horizontal="center" vertical="center"/>
    </xf>
    <xf numFmtId="0" fontId="53" fillId="51" borderId="95" xfId="0" applyFont="1" applyFill="1" applyBorder="1" applyAlignment="1" applyProtection="1">
      <alignment horizontal="center" vertical="center"/>
    </xf>
    <xf numFmtId="0" fontId="53" fillId="51" borderId="108" xfId="0" applyFont="1" applyFill="1" applyBorder="1" applyAlignment="1" applyProtection="1">
      <alignment horizontal="center" vertical="center"/>
    </xf>
    <xf numFmtId="0" fontId="57" fillId="0" borderId="130" xfId="0" applyFont="1" applyFill="1" applyBorder="1" applyAlignment="1" applyProtection="1">
      <alignment horizontal="center" vertical="center" wrapText="1" shrinkToFit="1"/>
    </xf>
    <xf numFmtId="0" fontId="57" fillId="0" borderId="132" xfId="0" applyFont="1" applyFill="1" applyBorder="1" applyAlignment="1" applyProtection="1">
      <alignment horizontal="center" vertical="center" wrapText="1" shrinkToFit="1"/>
    </xf>
    <xf numFmtId="0" fontId="57" fillId="0" borderId="47" xfId="0" applyFont="1" applyFill="1" applyBorder="1" applyAlignment="1" applyProtection="1">
      <alignment horizontal="center" vertical="center" wrapText="1" shrinkToFit="1"/>
    </xf>
    <xf numFmtId="0" fontId="57" fillId="0" borderId="133" xfId="0" applyFont="1" applyFill="1" applyBorder="1" applyAlignment="1" applyProtection="1">
      <alignment horizontal="center" vertical="center" wrapText="1" shrinkToFit="1"/>
    </xf>
    <xf numFmtId="0" fontId="53" fillId="0" borderId="88" xfId="0" applyFont="1" applyFill="1" applyBorder="1" applyAlignment="1" applyProtection="1">
      <alignment horizontal="center" vertical="center" shrinkToFit="1"/>
    </xf>
    <xf numFmtId="0" fontId="53" fillId="0" borderId="131" xfId="0" applyFont="1" applyFill="1" applyBorder="1" applyAlignment="1" applyProtection="1">
      <alignment horizontal="center" vertical="center" shrinkToFit="1"/>
    </xf>
    <xf numFmtId="0" fontId="57" fillId="0" borderId="55" xfId="0" applyFont="1" applyFill="1" applyBorder="1" applyAlignment="1" applyProtection="1">
      <alignment horizontal="center" vertical="center" wrapText="1" shrinkToFit="1"/>
    </xf>
    <xf numFmtId="0" fontId="57" fillId="0" borderId="91" xfId="0" applyFont="1" applyFill="1" applyBorder="1" applyAlignment="1" applyProtection="1">
      <alignment horizontal="center" vertical="center" shrinkToFit="1"/>
    </xf>
    <xf numFmtId="0" fontId="57" fillId="0" borderId="57"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47" xfId="0" applyFont="1" applyFill="1" applyBorder="1" applyAlignment="1" applyProtection="1">
      <alignment horizontal="center" vertical="center" shrinkToFit="1"/>
    </xf>
    <xf numFmtId="0" fontId="53" fillId="0" borderId="81" xfId="0" applyFont="1" applyFill="1" applyBorder="1" applyAlignment="1" applyProtection="1">
      <alignment horizontal="center" vertical="center" wrapText="1" shrinkToFit="1"/>
    </xf>
    <xf numFmtId="0" fontId="53" fillId="0" borderId="100" xfId="0" applyFont="1" applyFill="1" applyBorder="1" applyAlignment="1" applyProtection="1">
      <alignment horizontal="center" vertical="center" shrinkToFit="1"/>
    </xf>
    <xf numFmtId="0" fontId="53" fillId="0" borderId="8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54" fillId="0" borderId="91"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3" fillId="48" borderId="2" xfId="0" applyFont="1" applyFill="1" applyBorder="1" applyAlignment="1" applyProtection="1">
      <alignment horizontal="center" vertical="center"/>
    </xf>
    <xf numFmtId="0" fontId="60" fillId="48" borderId="2" xfId="0" applyFont="1" applyFill="1" applyBorder="1" applyAlignment="1" applyProtection="1">
      <alignment horizontal="left" vertical="center" wrapText="1"/>
    </xf>
    <xf numFmtId="0" fontId="54" fillId="48" borderId="48" xfId="0" applyFont="1" applyFill="1" applyBorder="1" applyAlignment="1" applyProtection="1">
      <alignment horizontal="center" vertical="center"/>
    </xf>
    <xf numFmtId="0" fontId="54" fillId="48" borderId="53" xfId="0" applyFont="1" applyFill="1" applyBorder="1" applyAlignment="1" applyProtection="1">
      <alignment horizontal="center"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48" borderId="61" xfId="0" applyFont="1" applyFill="1" applyBorder="1" applyAlignment="1" applyProtection="1">
      <alignment horizontal="center" vertical="center"/>
    </xf>
    <xf numFmtId="0" fontId="54" fillId="48" borderId="109" xfId="0" applyFont="1" applyFill="1" applyBorder="1" applyAlignment="1" applyProtection="1">
      <alignment horizontal="center" vertical="center"/>
    </xf>
    <xf numFmtId="0" fontId="53" fillId="48" borderId="65" xfId="0" applyFont="1" applyFill="1" applyBorder="1" applyAlignment="1" applyProtection="1">
      <alignment horizontal="center" vertical="center"/>
    </xf>
    <xf numFmtId="0" fontId="53" fillId="48" borderId="66" xfId="0" applyFont="1" applyFill="1" applyBorder="1" applyAlignment="1" applyProtection="1">
      <alignment horizontal="center" vertical="center"/>
    </xf>
    <xf numFmtId="0" fontId="53" fillId="48" borderId="67" xfId="0" applyFont="1" applyFill="1" applyBorder="1" applyAlignment="1" applyProtection="1">
      <alignment horizontal="center" vertical="center"/>
    </xf>
    <xf numFmtId="0" fontId="54" fillId="48" borderId="2" xfId="0" applyFont="1" applyFill="1" applyBorder="1" applyAlignment="1" applyProtection="1">
      <alignment horizontal="center" vertical="center" wrapText="1"/>
    </xf>
    <xf numFmtId="0" fontId="54" fillId="48"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184" fontId="53" fillId="0" borderId="2"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shrinkToFit="1"/>
    </xf>
    <xf numFmtId="0" fontId="53" fillId="0" borderId="100" xfId="0" applyFont="1" applyFill="1" applyBorder="1" applyAlignment="1" applyProtection="1">
      <alignment horizontal="center" vertical="center"/>
    </xf>
    <xf numFmtId="0" fontId="57" fillId="0" borderId="58" xfId="0" applyFont="1" applyFill="1" applyBorder="1" applyAlignment="1" applyProtection="1">
      <alignment horizontal="center" vertical="center" wrapText="1"/>
    </xf>
    <xf numFmtId="0" fontId="54" fillId="0" borderId="96" xfId="0" applyFont="1" applyFill="1" applyBorder="1" applyAlignment="1" applyProtection="1">
      <alignment horizontal="center" vertical="center"/>
    </xf>
    <xf numFmtId="0" fontId="54" fillId="0" borderId="97" xfId="0" applyFont="1" applyFill="1" applyBorder="1" applyAlignment="1" applyProtection="1">
      <alignment horizontal="center" vertical="center"/>
    </xf>
    <xf numFmtId="0" fontId="54" fillId="0" borderId="56" xfId="0" applyFont="1" applyFill="1" applyBorder="1" applyAlignment="1" applyProtection="1">
      <alignment horizontal="center" vertical="center"/>
    </xf>
    <xf numFmtId="0" fontId="54" fillId="0" borderId="58" xfId="0" applyFont="1" applyFill="1" applyBorder="1" applyAlignment="1" applyProtection="1">
      <alignment horizontal="center" vertical="center"/>
    </xf>
    <xf numFmtId="0" fontId="54" fillId="0" borderId="53"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7" fillId="0" borderId="81" xfId="0" applyFont="1" applyBorder="1" applyAlignment="1" applyProtection="1">
      <alignment horizontal="center" vertical="center" wrapText="1"/>
    </xf>
    <xf numFmtId="0" fontId="57" fillId="0" borderId="90" xfId="0" applyFont="1" applyBorder="1" applyAlignment="1" applyProtection="1">
      <alignment horizontal="center" vertical="center" wrapText="1"/>
    </xf>
    <xf numFmtId="0" fontId="57" fillId="0" borderId="83"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20" xfId="0" applyFont="1" applyBorder="1" applyAlignment="1" applyProtection="1">
      <alignment horizontal="center" vertical="center" wrapText="1"/>
    </xf>
    <xf numFmtId="0" fontId="57" fillId="0" borderId="121" xfId="0" applyFont="1" applyBorder="1" applyAlignment="1" applyProtection="1">
      <alignment horizontal="center" vertical="center" wrapText="1"/>
    </xf>
    <xf numFmtId="0" fontId="54" fillId="0" borderId="50"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53" fillId="0" borderId="120" xfId="0" applyFont="1" applyFill="1" applyBorder="1" applyAlignment="1" applyProtection="1">
      <alignment horizontal="center" vertical="center" shrinkToFit="1"/>
    </xf>
    <xf numFmtId="0" fontId="53" fillId="0" borderId="121" xfId="0" applyFont="1" applyFill="1" applyBorder="1" applyAlignment="1" applyProtection="1">
      <alignment horizontal="center" vertical="center" shrinkToFit="1"/>
    </xf>
    <xf numFmtId="0" fontId="53" fillId="0" borderId="55" xfId="0" applyFont="1" applyBorder="1" applyAlignment="1" applyProtection="1">
      <alignment horizontal="center" vertical="center" shrinkToFit="1"/>
    </xf>
    <xf numFmtId="0" fontId="53" fillId="0" borderId="91" xfId="0" applyFont="1" applyBorder="1" applyAlignment="1" applyProtection="1">
      <alignment horizontal="center" vertical="center" shrinkToFit="1"/>
    </xf>
    <xf numFmtId="184" fontId="53" fillId="51" borderId="52" xfId="0" applyNumberFormat="1" applyFont="1" applyFill="1" applyBorder="1" applyAlignment="1" applyProtection="1">
      <alignment horizontal="center" vertical="center"/>
    </xf>
    <xf numFmtId="0" fontId="53" fillId="51" borderId="103" xfId="0" applyFont="1" applyFill="1" applyBorder="1" applyAlignment="1" applyProtection="1">
      <alignment horizontal="center" vertical="center"/>
    </xf>
    <xf numFmtId="0" fontId="57" fillId="0" borderId="68" xfId="0" applyFont="1" applyFill="1" applyBorder="1" applyAlignment="1" applyProtection="1">
      <alignment horizontal="center" vertical="center" wrapText="1"/>
    </xf>
    <xf numFmtId="0" fontId="57" fillId="0" borderId="69" xfId="0" applyFont="1" applyFill="1" applyBorder="1" applyAlignment="1" applyProtection="1">
      <alignment horizontal="center" vertical="center" wrapText="1"/>
    </xf>
    <xf numFmtId="0" fontId="57" fillId="0" borderId="88" xfId="0" applyFont="1" applyFill="1" applyBorder="1" applyAlignment="1" applyProtection="1">
      <alignment horizontal="center" vertical="center" wrapText="1"/>
    </xf>
    <xf numFmtId="0" fontId="57" fillId="0" borderId="89" xfId="0" applyFont="1" applyFill="1" applyBorder="1" applyAlignment="1" applyProtection="1">
      <alignment horizontal="center" vertical="center" wrapText="1"/>
    </xf>
    <xf numFmtId="0" fontId="57" fillId="0" borderId="98" xfId="0" applyFont="1" applyFill="1" applyBorder="1" applyAlignment="1" applyProtection="1">
      <alignment horizontal="center" vertical="center" wrapText="1"/>
    </xf>
    <xf numFmtId="0" fontId="54" fillId="48" borderId="48" xfId="0" applyFont="1" applyFill="1" applyBorder="1" applyAlignment="1" applyProtection="1">
      <alignment horizontal="center" vertical="center" wrapText="1"/>
    </xf>
    <xf numFmtId="0" fontId="54" fillId="48" borderId="50" xfId="0" applyFont="1" applyFill="1" applyBorder="1" applyAlignment="1" applyProtection="1">
      <alignment horizontal="center" vertical="center"/>
    </xf>
    <xf numFmtId="0" fontId="54" fillId="48" borderId="5"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xf>
    <xf numFmtId="0" fontId="54" fillId="0" borderId="90" xfId="0" applyFont="1" applyFill="1" applyBorder="1" applyAlignment="1" applyProtection="1">
      <alignment horizontal="center" vertical="center"/>
    </xf>
    <xf numFmtId="0" fontId="54" fillId="0" borderId="83"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92" xfId="0" applyFont="1" applyFill="1" applyBorder="1" applyAlignment="1" applyProtection="1">
      <alignment horizontal="center" vertical="center"/>
    </xf>
    <xf numFmtId="0" fontId="53" fillId="51" borderId="86"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shrinkToFit="1"/>
    </xf>
    <xf numFmtId="0" fontId="54" fillId="0" borderId="101" xfId="0" applyFont="1" applyFill="1" applyBorder="1" applyAlignment="1" applyProtection="1">
      <alignment horizontal="center" vertical="center" shrinkToFit="1"/>
    </xf>
    <xf numFmtId="0" fontId="54" fillId="0" borderId="92" xfId="0" applyFont="1" applyFill="1" applyBorder="1" applyAlignment="1" applyProtection="1">
      <alignment horizontal="center" vertical="center" shrinkToFit="1"/>
    </xf>
    <xf numFmtId="0" fontId="54" fillId="0" borderId="115"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xf>
    <xf numFmtId="0" fontId="53" fillId="0" borderId="142" xfId="0" applyFont="1" applyFill="1" applyBorder="1" applyAlignment="1" applyProtection="1">
      <alignment horizontal="center" vertical="center"/>
    </xf>
    <xf numFmtId="0" fontId="54" fillId="48" borderId="1" xfId="0" applyFont="1" applyFill="1" applyBorder="1" applyAlignment="1" applyProtection="1">
      <alignment horizontal="center" vertical="center"/>
    </xf>
    <xf numFmtId="0" fontId="54" fillId="48" borderId="51" xfId="0" applyFont="1" applyFill="1" applyBorder="1" applyAlignment="1" applyProtection="1">
      <alignment horizontal="center" vertical="center"/>
    </xf>
    <xf numFmtId="0" fontId="54" fillId="48" borderId="55" xfId="0" applyFont="1" applyFill="1" applyBorder="1" applyAlignment="1" applyProtection="1">
      <alignment horizontal="center" vertical="center"/>
    </xf>
    <xf numFmtId="0" fontId="54" fillId="48" borderId="96" xfId="0" applyFont="1" applyFill="1" applyBorder="1" applyAlignment="1" applyProtection="1">
      <alignment horizontal="center" vertical="center"/>
    </xf>
    <xf numFmtId="0" fontId="54" fillId="48" borderId="56" xfId="0" applyFont="1" applyFill="1" applyBorder="1" applyAlignment="1" applyProtection="1">
      <alignment horizontal="center" vertical="center"/>
    </xf>
    <xf numFmtId="0" fontId="54" fillId="48" borderId="94" xfId="0" applyFont="1" applyFill="1" applyBorder="1" applyAlignment="1" applyProtection="1">
      <alignment horizontal="center" vertical="center"/>
    </xf>
    <xf numFmtId="0" fontId="54" fillId="48" borderId="50" xfId="0" applyFont="1" applyFill="1" applyBorder="1" applyAlignment="1" applyProtection="1">
      <alignment horizontal="center" vertical="center" wrapText="1"/>
    </xf>
    <xf numFmtId="0" fontId="54" fillId="48" borderId="5" xfId="0" applyFont="1" applyFill="1" applyBorder="1" applyAlignment="1" applyProtection="1">
      <alignment horizontal="center" vertical="center" wrapText="1"/>
    </xf>
    <xf numFmtId="0" fontId="54" fillId="48" borderId="47" xfId="0" applyFont="1" applyFill="1" applyBorder="1" applyAlignment="1" applyProtection="1">
      <alignment horizontal="center" vertical="center" wrapText="1"/>
    </xf>
    <xf numFmtId="0" fontId="54" fillId="0" borderId="0" xfId="0" applyFont="1" applyFill="1" applyBorder="1" applyAlignment="1" applyProtection="1">
      <alignment horizontal="left" vertical="center" wrapText="1" shrinkToFit="1"/>
    </xf>
    <xf numFmtId="0" fontId="54" fillId="48" borderId="112" xfId="0" applyFont="1" applyFill="1" applyBorder="1" applyAlignment="1" applyProtection="1">
      <alignment horizontal="center" vertical="center"/>
    </xf>
    <xf numFmtId="0" fontId="54" fillId="48" borderId="163" xfId="0" applyFont="1" applyFill="1" applyBorder="1" applyAlignment="1" applyProtection="1">
      <alignment horizontal="center" vertical="center"/>
    </xf>
    <xf numFmtId="0" fontId="53" fillId="48" borderId="96" xfId="0" applyFont="1" applyFill="1" applyBorder="1" applyAlignment="1" applyProtection="1">
      <alignment horizontal="center" vertical="center" shrinkToFit="1"/>
    </xf>
    <xf numFmtId="0" fontId="53" fillId="48" borderId="97" xfId="0" applyFont="1" applyFill="1" applyBorder="1" applyAlignment="1" applyProtection="1">
      <alignment horizontal="center" vertical="center" shrinkToFit="1"/>
    </xf>
    <xf numFmtId="0" fontId="54" fillId="48" borderId="58" xfId="0" applyFont="1" applyFill="1" applyBorder="1" applyAlignment="1" applyProtection="1">
      <alignment horizontal="center" vertical="center"/>
    </xf>
    <xf numFmtId="0" fontId="54" fillId="48" borderId="57"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7" fillId="0" borderId="91" xfId="0" applyFont="1" applyFill="1" applyBorder="1" applyAlignment="1" applyProtection="1">
      <alignment horizontal="center" vertical="center" wrapText="1" shrinkToFit="1"/>
    </xf>
    <xf numFmtId="0" fontId="53" fillId="0" borderId="56" xfId="0" applyFont="1" applyFill="1" applyBorder="1" applyAlignment="1" applyProtection="1">
      <alignment horizontal="center" vertical="center" wrapText="1" shrinkToFit="1"/>
    </xf>
    <xf numFmtId="0" fontId="53" fillId="0" borderId="58" xfId="0" applyFont="1" applyFill="1" applyBorder="1" applyAlignment="1" applyProtection="1">
      <alignment horizontal="center" vertical="center" shrinkToFit="1"/>
    </xf>
    <xf numFmtId="0" fontId="53" fillId="0" borderId="144" xfId="0" applyFont="1" applyFill="1" applyBorder="1" applyAlignment="1" applyProtection="1">
      <alignment horizontal="center" vertical="center" shrinkToFit="1"/>
    </xf>
    <xf numFmtId="0" fontId="53" fillId="0" borderId="75" xfId="0" applyFont="1" applyFill="1" applyBorder="1" applyAlignment="1" applyProtection="1">
      <alignment horizontal="center" vertical="center" shrinkToFit="1"/>
    </xf>
    <xf numFmtId="0" fontId="54" fillId="48" borderId="94" xfId="0" applyFont="1" applyFill="1" applyBorder="1" applyAlignment="1" applyProtection="1">
      <alignment horizontal="center" vertical="center" wrapText="1"/>
    </xf>
    <xf numFmtId="0" fontId="54" fillId="48" borderId="111" xfId="0" applyFont="1" applyFill="1" applyBorder="1" applyAlignment="1" applyProtection="1">
      <alignment horizontal="center" vertical="center" wrapText="1"/>
    </xf>
    <xf numFmtId="0" fontId="54" fillId="48" borderId="3" xfId="0" applyFont="1" applyFill="1" applyBorder="1" applyAlignment="1" applyProtection="1">
      <alignment horizontal="center" vertical="center" wrapText="1"/>
    </xf>
    <xf numFmtId="0" fontId="57" fillId="48" borderId="50" xfId="0" applyFont="1" applyFill="1" applyBorder="1" applyAlignment="1" applyProtection="1">
      <alignment horizontal="center" vertical="center" wrapText="1"/>
    </xf>
    <xf numFmtId="0" fontId="57" fillId="48" borderId="5" xfId="0" applyFont="1" applyFill="1" applyBorder="1" applyAlignment="1" applyProtection="1">
      <alignment horizontal="center" vertical="center" wrapText="1"/>
    </xf>
    <xf numFmtId="0" fontId="54" fillId="48" borderId="62" xfId="0" applyFont="1" applyFill="1" applyBorder="1" applyAlignment="1" applyProtection="1">
      <alignment horizontal="center" vertical="center"/>
    </xf>
    <xf numFmtId="0" fontId="54" fillId="48" borderId="113" xfId="0" applyFont="1" applyFill="1" applyBorder="1" applyAlignment="1" applyProtection="1">
      <alignment horizontal="center" vertical="center"/>
    </xf>
    <xf numFmtId="0" fontId="54" fillId="48" borderId="111" xfId="0" applyFont="1" applyFill="1" applyBorder="1" applyAlignment="1" applyProtection="1">
      <alignment horizontal="center" vertical="center"/>
    </xf>
    <xf numFmtId="0" fontId="54" fillId="48" borderId="114" xfId="0" applyFont="1" applyFill="1" applyBorder="1" applyAlignment="1" applyProtection="1">
      <alignment horizontal="center" vertical="center"/>
    </xf>
    <xf numFmtId="0" fontId="54" fillId="48" borderId="162" xfId="0" applyFont="1" applyFill="1" applyBorder="1" applyAlignment="1" applyProtection="1">
      <alignment horizontal="center" vertical="center"/>
    </xf>
    <xf numFmtId="0" fontId="53" fillId="0" borderId="2" xfId="0" applyFont="1" applyFill="1" applyBorder="1" applyAlignment="1" applyProtection="1">
      <alignment horizontal="distributed" vertical="center"/>
    </xf>
    <xf numFmtId="0" fontId="53" fillId="0" borderId="47" xfId="0" applyFont="1" applyFill="1" applyBorder="1" applyAlignment="1" applyProtection="1">
      <alignment horizontal="distributed" vertical="center"/>
    </xf>
    <xf numFmtId="0" fontId="53" fillId="0" borderId="2" xfId="0" applyFont="1" applyFill="1" applyBorder="1" applyAlignment="1" applyProtection="1">
      <alignment horizontal="center" vertical="center" textRotation="255"/>
    </xf>
    <xf numFmtId="0" fontId="53" fillId="0" borderId="2" xfId="0" applyFont="1" applyFill="1" applyBorder="1" applyAlignment="1" applyProtection="1">
      <alignment horizontal="center" vertical="center"/>
    </xf>
    <xf numFmtId="0" fontId="53" fillId="0" borderId="47" xfId="0" applyFont="1" applyFill="1" applyBorder="1" applyAlignment="1" applyProtection="1">
      <alignment horizontal="center" vertical="center"/>
    </xf>
    <xf numFmtId="0" fontId="53" fillId="50" borderId="183" xfId="0" applyFont="1" applyFill="1" applyBorder="1" applyAlignment="1" applyProtection="1">
      <alignment horizontal="center" vertical="center"/>
    </xf>
    <xf numFmtId="0" fontId="53" fillId="50" borderId="2" xfId="0" applyFont="1" applyFill="1" applyBorder="1" applyAlignment="1" applyProtection="1">
      <alignment horizontal="center" vertical="center"/>
    </xf>
    <xf numFmtId="0" fontId="53" fillId="50" borderId="184" xfId="0" applyFont="1" applyFill="1" applyBorder="1" applyAlignment="1" applyProtection="1">
      <alignment horizontal="center" vertical="center"/>
    </xf>
    <xf numFmtId="0" fontId="62" fillId="50" borderId="174" xfId="346" applyFill="1" applyBorder="1" applyAlignment="1" applyProtection="1">
      <alignment horizontal="center" vertical="center"/>
    </xf>
    <xf numFmtId="0" fontId="53" fillId="50" borderId="181" xfId="0" applyFont="1" applyFill="1" applyBorder="1" applyAlignment="1" applyProtection="1">
      <alignment horizontal="center" vertical="center"/>
    </xf>
    <xf numFmtId="0" fontId="53" fillId="50" borderId="182" xfId="0" applyFont="1" applyFill="1" applyBorder="1" applyAlignment="1" applyProtection="1">
      <alignment horizontal="center" vertical="center"/>
    </xf>
    <xf numFmtId="0" fontId="53" fillId="50" borderId="169" xfId="0" applyFont="1" applyFill="1" applyBorder="1" applyAlignment="1" applyProtection="1">
      <alignment horizontal="center" vertical="center"/>
    </xf>
    <xf numFmtId="0" fontId="53" fillId="50" borderId="179" xfId="0" applyFont="1" applyFill="1" applyBorder="1" applyAlignment="1" applyProtection="1">
      <alignment horizontal="center" vertical="center"/>
    </xf>
    <xf numFmtId="0" fontId="53" fillId="50" borderId="180" xfId="0" applyFont="1" applyFill="1" applyBorder="1" applyAlignment="1" applyProtection="1">
      <alignment horizontal="center" vertical="center"/>
    </xf>
  </cellXfs>
  <cellStyles count="347">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46" builtinId="8"/>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FFFF99"/>
      <color rgb="FFCC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70"/>
  <sheetViews>
    <sheetView tabSelected="1" view="pageBreakPreview" topLeftCell="A56" zoomScale="85" zoomScaleNormal="85" zoomScaleSheetLayoutView="85" workbookViewId="0">
      <selection activeCell="F60" sqref="F60"/>
    </sheetView>
  </sheetViews>
  <sheetFormatPr defaultRowHeight="18.75"/>
  <cols>
    <col min="1" max="1" width="5.5" style="5" customWidth="1"/>
    <col min="2" max="2" width="27.375" style="5" customWidth="1"/>
    <col min="3" max="8" width="10.75" style="5" customWidth="1"/>
    <col min="9" max="9" width="16.5" style="5" customWidth="1"/>
    <col min="10" max="10" width="9" style="5" customWidth="1"/>
    <col min="11" max="11" width="5.875" style="5" hidden="1" customWidth="1"/>
    <col min="12" max="12" width="9.625" style="5" hidden="1" customWidth="1"/>
    <col min="13" max="19" width="11.625" style="5" hidden="1" customWidth="1"/>
    <col min="20" max="20" width="11.625" style="5" customWidth="1"/>
    <col min="21" max="16384" width="9" style="5"/>
  </cols>
  <sheetData>
    <row r="2" spans="1:17" ht="25.5">
      <c r="A2" s="121" t="s">
        <v>122</v>
      </c>
    </row>
    <row r="3" spans="1:17" ht="19.5" thickBot="1"/>
    <row r="4" spans="1:17" ht="26.25" thickTop="1" thickBot="1">
      <c r="A4" s="173"/>
      <c r="B4" s="174" t="s">
        <v>121</v>
      </c>
      <c r="D4" s="295" t="s">
        <v>115</v>
      </c>
      <c r="E4" s="295"/>
      <c r="F4" s="296"/>
      <c r="G4" s="303"/>
      <c r="H4" s="304"/>
      <c r="I4" s="304"/>
      <c r="J4" s="305"/>
    </row>
    <row r="5" spans="1:17" ht="19.5" thickTop="1">
      <c r="D5" s="294" t="s">
        <v>116</v>
      </c>
      <c r="E5" s="292" t="s">
        <v>117</v>
      </c>
      <c r="F5" s="293"/>
      <c r="G5" s="297"/>
      <c r="H5" s="298"/>
      <c r="I5" s="298"/>
      <c r="J5" s="299"/>
    </row>
    <row r="6" spans="1:17">
      <c r="D6" s="294"/>
      <c r="E6" s="292" t="s">
        <v>119</v>
      </c>
      <c r="F6" s="293"/>
      <c r="G6" s="297"/>
      <c r="H6" s="298"/>
      <c r="I6" s="298"/>
      <c r="J6" s="299"/>
    </row>
    <row r="7" spans="1:17">
      <c r="D7" s="294"/>
      <c r="E7" s="292" t="s">
        <v>120</v>
      </c>
      <c r="F7" s="293"/>
      <c r="G7" s="297"/>
      <c r="H7" s="298"/>
      <c r="I7" s="298"/>
      <c r="J7" s="299"/>
    </row>
    <row r="8" spans="1:17" ht="19.5" thickBot="1">
      <c r="D8" s="294"/>
      <c r="E8" s="292" t="s">
        <v>118</v>
      </c>
      <c r="F8" s="293"/>
      <c r="G8" s="300"/>
      <c r="H8" s="301"/>
      <c r="I8" s="301"/>
      <c r="J8" s="302"/>
    </row>
    <row r="9" spans="1:17" ht="34.5" customHeight="1" thickTop="1" thickBot="1">
      <c r="A9" s="4" t="s">
        <v>5</v>
      </c>
    </row>
    <row r="10" spans="1:17" ht="14.1" customHeight="1" thickBot="1">
      <c r="A10" s="196">
        <v>1</v>
      </c>
      <c r="B10" s="266" t="s">
        <v>83</v>
      </c>
      <c r="C10" s="262" t="s">
        <v>0</v>
      </c>
      <c r="D10" s="264" t="s">
        <v>1</v>
      </c>
      <c r="E10" s="260" t="s">
        <v>2</v>
      </c>
      <c r="F10" s="202" t="s">
        <v>4</v>
      </c>
      <c r="G10" s="245" t="s">
        <v>3</v>
      </c>
      <c r="H10" s="246" t="s">
        <v>6</v>
      </c>
      <c r="I10" s="6"/>
      <c r="N10" s="5" t="s">
        <v>93</v>
      </c>
    </row>
    <row r="11" spans="1:17" ht="14.1" customHeight="1" thickBot="1">
      <c r="A11" s="196"/>
      <c r="B11" s="267"/>
      <c r="C11" s="263"/>
      <c r="D11" s="265"/>
      <c r="E11" s="261"/>
      <c r="F11" s="203"/>
      <c r="G11" s="199"/>
      <c r="H11" s="247"/>
      <c r="I11" s="7" t="s">
        <v>28</v>
      </c>
      <c r="N11" s="242" t="s">
        <v>60</v>
      </c>
      <c r="O11" s="213" t="s">
        <v>62</v>
      </c>
      <c r="P11" s="213"/>
      <c r="Q11" s="8" t="s">
        <v>63</v>
      </c>
    </row>
    <row r="12" spans="1:17" ht="24.95" customHeight="1" thickTop="1">
      <c r="A12" s="196"/>
      <c r="B12" s="9" t="s">
        <v>17</v>
      </c>
      <c r="C12" s="128"/>
      <c r="D12" s="129"/>
      <c r="E12" s="130"/>
      <c r="F12" s="131"/>
      <c r="G12" s="132"/>
      <c r="H12" s="122">
        <f>SUM(C12:G12)</f>
        <v>0</v>
      </c>
      <c r="I12" s="10">
        <f>H12-E12-G12</f>
        <v>0</v>
      </c>
      <c r="K12" s="254" t="s">
        <v>47</v>
      </c>
      <c r="L12" s="255"/>
      <c r="N12" s="243"/>
      <c r="O12" s="240" t="s">
        <v>30</v>
      </c>
      <c r="P12" s="241" t="s">
        <v>61</v>
      </c>
      <c r="Q12" s="214" t="s">
        <v>64</v>
      </c>
    </row>
    <row r="13" spans="1:17" ht="24.95" customHeight="1" thickBot="1">
      <c r="A13" s="196"/>
      <c r="B13" s="11" t="s">
        <v>48</v>
      </c>
      <c r="C13" s="133"/>
      <c r="D13" s="134"/>
      <c r="E13" s="135"/>
      <c r="F13" s="136"/>
      <c r="G13" s="137"/>
      <c r="H13" s="123">
        <f>SUM(C13:G13)</f>
        <v>0</v>
      </c>
      <c r="I13" s="12">
        <f>H13-E13-G13</f>
        <v>0</v>
      </c>
      <c r="K13" s="256"/>
      <c r="L13" s="257"/>
      <c r="N13" s="244"/>
      <c r="O13" s="240"/>
      <c r="P13" s="241"/>
      <c r="Q13" s="214"/>
    </row>
    <row r="14" spans="1:17" ht="24.95" customHeight="1" thickTop="1" thickBot="1">
      <c r="A14" s="196"/>
      <c r="B14" s="13" t="str">
        <f>"③　再編前病床数＝"&amp; $K14&amp;" （※２）"</f>
        <v>③　再編前病床数＝② （※２）</v>
      </c>
      <c r="C14" s="124">
        <f>IF($K14="①",C12,C13)</f>
        <v>0</v>
      </c>
      <c r="D14" s="125">
        <f>IF($K14="①",D12,D13)</f>
        <v>0</v>
      </c>
      <c r="E14" s="126">
        <f>IF($K14="①",E12,E13)</f>
        <v>0</v>
      </c>
      <c r="F14" s="26">
        <f>IF($K14="①",F12,F13)</f>
        <v>0</v>
      </c>
      <c r="G14" s="127">
        <f>IF($K14="①",G12,G13)</f>
        <v>0</v>
      </c>
      <c r="H14" s="14">
        <f>SUM(C14:G14)</f>
        <v>0</v>
      </c>
      <c r="I14" s="3">
        <f>H14-E14-G14</f>
        <v>0</v>
      </c>
      <c r="K14" s="253" t="str">
        <f>IF(I12&lt;I13,"①","②")</f>
        <v>②</v>
      </c>
      <c r="L14" s="178"/>
      <c r="N14" s="15" t="b">
        <f>IF(OR(AND(O14,P14),Q14),TRUE)</f>
        <v>1</v>
      </c>
      <c r="O14" s="16" t="b">
        <f>IF(I14&lt;&gt;0,TRUE)</f>
        <v>0</v>
      </c>
      <c r="P14" s="17" t="b">
        <f>IF(I14&gt;I21,TRUE)</f>
        <v>0</v>
      </c>
      <c r="Q14" s="18" t="b">
        <f>IF(AND(H14=0,H21=0),TRUE)</f>
        <v>1</v>
      </c>
    </row>
    <row r="15" spans="1:17" ht="54" customHeight="1">
      <c r="A15" s="269" t="s">
        <v>66</v>
      </c>
      <c r="B15" s="212"/>
      <c r="C15" s="212"/>
      <c r="D15" s="212"/>
      <c r="E15" s="212"/>
      <c r="F15" s="212"/>
      <c r="G15" s="212"/>
      <c r="H15" s="212"/>
      <c r="I15" s="212"/>
    </row>
    <row r="16" spans="1:17" ht="19.5" thickBot="1">
      <c r="A16" s="212" t="s">
        <v>65</v>
      </c>
      <c r="B16" s="212"/>
      <c r="C16" s="212"/>
      <c r="D16" s="212"/>
      <c r="E16" s="212"/>
      <c r="F16" s="212"/>
      <c r="G16" s="212"/>
      <c r="H16" s="212"/>
      <c r="I16" s="212"/>
      <c r="M16" s="5" t="s">
        <v>56</v>
      </c>
    </row>
    <row r="17" spans="1:20">
      <c r="A17" s="212" t="s">
        <v>27</v>
      </c>
      <c r="B17" s="212"/>
      <c r="C17" s="212"/>
      <c r="D17" s="212"/>
      <c r="E17" s="212"/>
      <c r="F17" s="212"/>
      <c r="G17" s="212"/>
      <c r="H17" s="212"/>
      <c r="I17" s="212"/>
      <c r="K17" s="248" t="s">
        <v>69</v>
      </c>
      <c r="L17" s="249"/>
      <c r="M17" s="194" t="s">
        <v>0</v>
      </c>
      <c r="N17" s="194" t="s">
        <v>1</v>
      </c>
      <c r="O17" s="194" t="s">
        <v>2</v>
      </c>
      <c r="P17" s="217" t="s">
        <v>4</v>
      </c>
      <c r="Q17" s="215" t="s">
        <v>13</v>
      </c>
      <c r="R17" s="221" t="s">
        <v>6</v>
      </c>
      <c r="S17" s="19"/>
    </row>
    <row r="18" spans="1:20" ht="14.1" customHeight="1" thickBot="1">
      <c r="K18" s="250"/>
      <c r="L18" s="251"/>
      <c r="M18" s="195"/>
      <c r="N18" s="195"/>
      <c r="O18" s="195"/>
      <c r="P18" s="218"/>
      <c r="Q18" s="216"/>
      <c r="R18" s="221"/>
      <c r="S18" s="20" t="s">
        <v>29</v>
      </c>
    </row>
    <row r="19" spans="1:20" ht="12" customHeight="1" thickBot="1">
      <c r="A19" s="196">
        <v>2</v>
      </c>
      <c r="B19" s="268" t="s">
        <v>91</v>
      </c>
      <c r="C19" s="262" t="s">
        <v>0</v>
      </c>
      <c r="D19" s="264" t="s">
        <v>1</v>
      </c>
      <c r="E19" s="260" t="s">
        <v>2</v>
      </c>
      <c r="F19" s="202" t="s">
        <v>4</v>
      </c>
      <c r="G19" s="198" t="s">
        <v>13</v>
      </c>
      <c r="H19" s="246" t="s">
        <v>6</v>
      </c>
      <c r="I19" s="6"/>
      <c r="K19" s="252"/>
      <c r="L19" s="220"/>
      <c r="M19" s="21">
        <f t="shared" ref="M19:S19" si="0">C21-C14</f>
        <v>0</v>
      </c>
      <c r="N19" s="21">
        <f t="shared" si="0"/>
        <v>0</v>
      </c>
      <c r="O19" s="21">
        <f t="shared" si="0"/>
        <v>0</v>
      </c>
      <c r="P19" s="22">
        <f t="shared" si="0"/>
        <v>0</v>
      </c>
      <c r="Q19" s="23">
        <f t="shared" si="0"/>
        <v>0</v>
      </c>
      <c r="R19" s="24">
        <f t="shared" si="0"/>
        <v>0</v>
      </c>
      <c r="S19" s="21">
        <f t="shared" si="0"/>
        <v>0</v>
      </c>
    </row>
    <row r="20" spans="1:20" ht="12" customHeight="1" thickBot="1">
      <c r="A20" s="196"/>
      <c r="B20" s="268"/>
      <c r="C20" s="263"/>
      <c r="D20" s="265"/>
      <c r="E20" s="261"/>
      <c r="F20" s="203"/>
      <c r="G20" s="198"/>
      <c r="H20" s="247"/>
      <c r="I20" s="7" t="s">
        <v>7</v>
      </c>
      <c r="K20" s="258" t="s">
        <v>101</v>
      </c>
      <c r="L20" s="106" t="s">
        <v>99</v>
      </c>
      <c r="M20" s="113">
        <f>IF(M19&gt;0,M19*-1,0)</f>
        <v>0</v>
      </c>
      <c r="N20" s="113">
        <f>IF(N19&gt;0,N19*-1,0)</f>
        <v>0</v>
      </c>
      <c r="O20" s="113">
        <f>IF(O19&gt;0,O19*-1,0)</f>
        <v>0</v>
      </c>
      <c r="P20" s="114">
        <f>IF(P19&gt;0,P19*-1,0)</f>
        <v>0</v>
      </c>
      <c r="Q20" s="109"/>
      <c r="R20" s="110"/>
      <c r="S20" s="111">
        <f>IF(S19&gt;0,S19*-1,0)</f>
        <v>0</v>
      </c>
    </row>
    <row r="21" spans="1:20" ht="24.95" customHeight="1" thickTop="1" thickBot="1">
      <c r="A21" s="196"/>
      <c r="B21" s="268"/>
      <c r="C21" s="138"/>
      <c r="D21" s="139"/>
      <c r="E21" s="140"/>
      <c r="F21" s="141"/>
      <c r="G21" s="2">
        <v>0</v>
      </c>
      <c r="H21" s="25">
        <f>SUM(C21:G21)</f>
        <v>0</v>
      </c>
      <c r="I21" s="26">
        <f>H21-E21-G21</f>
        <v>0</v>
      </c>
      <c r="K21" s="259"/>
      <c r="L21" s="115" t="s">
        <v>100</v>
      </c>
      <c r="M21" s="116">
        <f>IF(M19&lt;0,M19*-1,0)</f>
        <v>0</v>
      </c>
      <c r="N21" s="116">
        <f>IF(N19&lt;0,N19*-1,0)</f>
        <v>0</v>
      </c>
      <c r="O21" s="116">
        <f>IF(O19&lt;0,O19*-1,0)</f>
        <v>0</v>
      </c>
      <c r="P21" s="117">
        <f>IF(P19&lt;0,P19*-1,0)</f>
        <v>0</v>
      </c>
      <c r="Q21" s="108"/>
      <c r="R21" s="107"/>
      <c r="S21" s="112">
        <f>IF(S19&lt;0,S19*-1,0)</f>
        <v>0</v>
      </c>
    </row>
    <row r="22" spans="1:20" ht="14.1" customHeight="1" thickTop="1" thickBot="1">
      <c r="I22" s="28" t="s">
        <v>23</v>
      </c>
      <c r="R22" s="36"/>
      <c r="S22" s="37"/>
      <c r="T22" s="29"/>
    </row>
    <row r="23" spans="1:20" s="29" customFormat="1" ht="12.6" customHeight="1" thickBot="1">
      <c r="A23" s="204">
        <v>3</v>
      </c>
      <c r="B23" s="282" t="s">
        <v>108</v>
      </c>
      <c r="C23" s="290" t="s">
        <v>0</v>
      </c>
      <c r="D23" s="288" t="s">
        <v>1</v>
      </c>
      <c r="E23" s="203" t="s">
        <v>2</v>
      </c>
      <c r="F23" s="270" t="s">
        <v>4</v>
      </c>
      <c r="G23" s="272" t="s">
        <v>24</v>
      </c>
      <c r="H23" s="30"/>
      <c r="I23" s="30"/>
      <c r="K23" s="103" t="s">
        <v>103</v>
      </c>
      <c r="L23" s="31"/>
      <c r="M23" s="32"/>
      <c r="N23" s="32"/>
      <c r="O23" s="32"/>
      <c r="P23" s="32"/>
      <c r="Q23" s="31"/>
      <c r="R23" s="5"/>
      <c r="S23" s="5"/>
    </row>
    <row r="24" spans="1:20" s="29" customFormat="1" ht="12.6" customHeight="1" thickBot="1">
      <c r="A24" s="205"/>
      <c r="B24" s="283"/>
      <c r="C24" s="291"/>
      <c r="D24" s="289"/>
      <c r="E24" s="271"/>
      <c r="F24" s="271"/>
      <c r="G24" s="273"/>
      <c r="H24" s="33"/>
      <c r="I24" s="33"/>
      <c r="K24" s="236" t="s">
        <v>104</v>
      </c>
      <c r="L24" s="237"/>
      <c r="M24" s="34" t="s">
        <v>42</v>
      </c>
      <c r="N24" s="34" t="s">
        <v>43</v>
      </c>
      <c r="O24" s="34" t="s">
        <v>44</v>
      </c>
      <c r="P24" s="35" t="s">
        <v>45</v>
      </c>
      <c r="Q24" s="31"/>
    </row>
    <row r="25" spans="1:20" s="29" customFormat="1" ht="24.95" customHeight="1" thickTop="1">
      <c r="A25" s="205"/>
      <c r="B25" s="284"/>
      <c r="C25" s="148"/>
      <c r="D25" s="149"/>
      <c r="E25" s="150"/>
      <c r="F25" s="151"/>
      <c r="G25" s="143">
        <f>SUM(C25,D25,F25)</f>
        <v>0</v>
      </c>
      <c r="H25" s="30"/>
      <c r="I25" s="30"/>
      <c r="K25" s="280" t="s">
        <v>102</v>
      </c>
      <c r="L25" s="281"/>
      <c r="M25" s="118">
        <f>IF(C25&lt;0,C25,0)</f>
        <v>0</v>
      </c>
      <c r="N25" s="118">
        <f t="shared" ref="N25:P25" si="1">IF(D25&lt;0,D25,0)</f>
        <v>0</v>
      </c>
      <c r="O25" s="118">
        <f t="shared" si="1"/>
        <v>0</v>
      </c>
      <c r="P25" s="119">
        <f t="shared" si="1"/>
        <v>0</v>
      </c>
      <c r="Q25" s="31"/>
      <c r="R25" s="36"/>
      <c r="S25" s="37"/>
    </row>
    <row r="26" spans="1:20" s="29" customFormat="1" ht="19.5" thickBot="1">
      <c r="A26" s="206"/>
      <c r="B26" s="142" t="s">
        <v>109</v>
      </c>
      <c r="C26" s="152"/>
      <c r="D26" s="153"/>
      <c r="E26" s="154"/>
      <c r="F26" s="155"/>
      <c r="G26" s="144">
        <f>SUM(C26,D26,F26)</f>
        <v>0</v>
      </c>
      <c r="H26" s="30"/>
      <c r="I26" s="30"/>
      <c r="K26" s="234" t="s">
        <v>70</v>
      </c>
      <c r="L26" s="235"/>
      <c r="M26" s="38">
        <f>IF(C25&gt;0,C25,0)</f>
        <v>0</v>
      </c>
      <c r="N26" s="38">
        <f t="shared" ref="N26:P26" si="2">IF(D25&gt;0,D25,0)</f>
        <v>0</v>
      </c>
      <c r="O26" s="38">
        <f t="shared" si="2"/>
        <v>0</v>
      </c>
      <c r="P26" s="39">
        <f t="shared" si="2"/>
        <v>0</v>
      </c>
      <c r="Q26" s="31"/>
      <c r="R26" s="5"/>
      <c r="S26" s="5"/>
    </row>
    <row r="27" spans="1:20" s="29" customFormat="1" ht="13.5" customHeight="1" thickTop="1">
      <c r="A27" s="276" t="s">
        <v>110</v>
      </c>
      <c r="B27" s="276"/>
      <c r="C27" s="276"/>
      <c r="D27" s="276"/>
      <c r="E27" s="276"/>
      <c r="F27" s="276"/>
      <c r="G27" s="276"/>
      <c r="H27" s="276"/>
      <c r="I27" s="276"/>
      <c r="T27" s="5"/>
    </row>
    <row r="28" spans="1:20" s="29" customFormat="1" ht="38.25" customHeight="1" thickBot="1">
      <c r="A28" s="276"/>
      <c r="B28" s="276"/>
      <c r="C28" s="276"/>
      <c r="D28" s="276"/>
      <c r="E28" s="276"/>
      <c r="F28" s="276"/>
      <c r="G28" s="276"/>
      <c r="H28" s="276"/>
      <c r="I28" s="276"/>
      <c r="T28" s="5"/>
    </row>
    <row r="29" spans="1:20" s="29" customFormat="1" ht="13.5" customHeight="1">
      <c r="A29" s="5"/>
      <c r="B29" s="5"/>
      <c r="C29" s="5"/>
      <c r="D29" s="5"/>
      <c r="E29" s="5"/>
      <c r="F29" s="5"/>
      <c r="G29" s="5"/>
      <c r="H29" s="5"/>
      <c r="I29" s="5"/>
      <c r="K29" s="222" t="s">
        <v>32</v>
      </c>
      <c r="L29" s="223"/>
      <c r="M29" s="40" t="s">
        <v>113</v>
      </c>
      <c r="N29" s="41" t="s">
        <v>114</v>
      </c>
      <c r="O29" s="42" t="s">
        <v>107</v>
      </c>
      <c r="P29" s="190" t="s">
        <v>38</v>
      </c>
      <c r="Q29" s="191"/>
      <c r="R29" s="43"/>
      <c r="S29" s="44"/>
      <c r="T29" s="5"/>
    </row>
    <row r="30" spans="1:20" s="29" customFormat="1" ht="24.95" customHeight="1" thickBot="1">
      <c r="A30" s="196">
        <v>4</v>
      </c>
      <c r="B30" s="207" t="s">
        <v>22</v>
      </c>
      <c r="C30" s="45" t="s">
        <v>2</v>
      </c>
      <c r="D30" s="146" t="s">
        <v>10</v>
      </c>
      <c r="E30" s="45" t="s">
        <v>6</v>
      </c>
      <c r="F30" s="5"/>
      <c r="G30" s="5"/>
      <c r="H30" s="5"/>
      <c r="I30" s="5"/>
      <c r="K30" s="224"/>
      <c r="L30" s="225"/>
      <c r="M30" s="46" t="s">
        <v>34</v>
      </c>
      <c r="N30" s="47" t="s">
        <v>33</v>
      </c>
      <c r="O30" s="48" t="s">
        <v>35</v>
      </c>
      <c r="P30" s="192"/>
      <c r="Q30" s="193"/>
      <c r="R30" s="49" t="s">
        <v>36</v>
      </c>
      <c r="S30" s="50" t="s">
        <v>37</v>
      </c>
      <c r="T30" s="5"/>
    </row>
    <row r="31" spans="1:20" s="29" customFormat="1" ht="24.95" customHeight="1" thickTop="1" thickBot="1">
      <c r="A31" s="196"/>
      <c r="B31" s="207"/>
      <c r="C31" s="24">
        <f>IF(E14&lt;E21,P32,0)</f>
        <v>0</v>
      </c>
      <c r="D31" s="156"/>
      <c r="E31" s="23">
        <f>SUM(C31:D31)</f>
        <v>0</v>
      </c>
      <c r="F31" s="5"/>
      <c r="G31" s="5"/>
      <c r="H31" s="5"/>
      <c r="I31" s="5"/>
      <c r="K31" s="224"/>
      <c r="L31" s="225"/>
      <c r="M31" s="51" t="s">
        <v>105</v>
      </c>
      <c r="N31" s="52" t="s">
        <v>106</v>
      </c>
      <c r="O31" s="53" t="s">
        <v>94</v>
      </c>
      <c r="P31" s="192"/>
      <c r="Q31" s="193"/>
      <c r="R31" s="54" t="s">
        <v>39</v>
      </c>
      <c r="S31" s="55" t="s">
        <v>31</v>
      </c>
      <c r="T31" s="5"/>
    </row>
    <row r="32" spans="1:20" ht="13.5" customHeight="1" thickTop="1" thickBot="1">
      <c r="K32" s="226"/>
      <c r="L32" s="227"/>
      <c r="M32" s="56">
        <f>I14-I21</f>
        <v>0</v>
      </c>
      <c r="N32" s="57">
        <f>G25</f>
        <v>0</v>
      </c>
      <c r="O32" s="58">
        <f>IF(M32&gt;N32,M32-N32,0)</f>
        <v>0</v>
      </c>
      <c r="P32" s="238">
        <f>MIN(R32:S32)</f>
        <v>0</v>
      </c>
      <c r="Q32" s="239"/>
      <c r="R32" s="59">
        <f>O32-D31</f>
        <v>0</v>
      </c>
      <c r="S32" s="60">
        <f>E21+E25-E14</f>
        <v>0</v>
      </c>
    </row>
    <row r="33" spans="1:19" ht="12.6" customHeight="1" thickBot="1">
      <c r="A33" s="196">
        <v>5</v>
      </c>
      <c r="B33" s="268" t="s">
        <v>57</v>
      </c>
      <c r="C33" s="262" t="s">
        <v>0</v>
      </c>
      <c r="D33" s="264" t="s">
        <v>1</v>
      </c>
      <c r="E33" s="260" t="s">
        <v>2</v>
      </c>
      <c r="F33" s="202" t="s">
        <v>4</v>
      </c>
      <c r="G33" s="198" t="s">
        <v>3</v>
      </c>
      <c r="H33" s="246" t="s">
        <v>6</v>
      </c>
      <c r="I33" s="6"/>
    </row>
    <row r="34" spans="1:19" ht="12.6" customHeight="1">
      <c r="A34" s="196"/>
      <c r="B34" s="268"/>
      <c r="C34" s="275"/>
      <c r="D34" s="274"/>
      <c r="E34" s="260"/>
      <c r="F34" s="287"/>
      <c r="G34" s="198"/>
      <c r="H34" s="247"/>
      <c r="I34" s="7" t="s">
        <v>7</v>
      </c>
    </row>
    <row r="35" spans="1:19" ht="24.95" customHeight="1" thickBot="1">
      <c r="A35" s="196"/>
      <c r="B35" s="268"/>
      <c r="C35" s="61">
        <f>C14-C21</f>
        <v>0</v>
      </c>
      <c r="D35" s="62">
        <f>D14-D21</f>
        <v>0</v>
      </c>
      <c r="E35" s="63">
        <f>E14-E21</f>
        <v>0</v>
      </c>
      <c r="F35" s="64">
        <f>F14-F21</f>
        <v>0</v>
      </c>
      <c r="G35" s="23">
        <f>G14-G21</f>
        <v>0</v>
      </c>
      <c r="H35" s="24">
        <f>SUM(C35:G35)</f>
        <v>0</v>
      </c>
      <c r="I35" s="65">
        <f>C35+D35+F35</f>
        <v>0</v>
      </c>
    </row>
    <row r="36" spans="1:19" ht="14.1" customHeight="1" thickBot="1">
      <c r="I36" s="66"/>
    </row>
    <row r="37" spans="1:19" ht="24.95" customHeight="1" thickBot="1">
      <c r="A37" s="196">
        <v>6</v>
      </c>
      <c r="B37" s="285" t="s">
        <v>96</v>
      </c>
      <c r="C37" s="147" t="s">
        <v>95</v>
      </c>
      <c r="E37" s="68" t="s">
        <v>58</v>
      </c>
      <c r="F37" s="67" t="s">
        <v>97</v>
      </c>
      <c r="G37" s="67" t="s">
        <v>41</v>
      </c>
      <c r="H37" s="120" t="s">
        <v>112</v>
      </c>
      <c r="I37" s="69" t="s">
        <v>40</v>
      </c>
    </row>
    <row r="38" spans="1:19" ht="24.95" customHeight="1" thickTop="1" thickBot="1">
      <c r="A38" s="196"/>
      <c r="B38" s="286"/>
      <c r="C38" s="156"/>
      <c r="E38" s="21">
        <f>I35</f>
        <v>0</v>
      </c>
      <c r="F38" s="21">
        <f>E31</f>
        <v>0</v>
      </c>
      <c r="G38" s="21">
        <f>C38</f>
        <v>0</v>
      </c>
      <c r="H38" s="104">
        <f>IF(C26&gt;0,C26,0)+IF(D26&gt;0,D26,0)+IF(F26&gt;0,F26,0)</f>
        <v>0</v>
      </c>
      <c r="I38" s="64">
        <f>IF(E38-F38-G38-H38&lt;0,0,E38-F38-G38-H38)</f>
        <v>0</v>
      </c>
    </row>
    <row r="39" spans="1:19" ht="13.5" customHeight="1" thickTop="1" thickBot="1">
      <c r="I39" s="66"/>
    </row>
    <row r="40" spans="1:19" ht="14.1" customHeight="1" thickBot="1">
      <c r="A40" s="196">
        <v>7</v>
      </c>
      <c r="B40" s="266" t="s">
        <v>84</v>
      </c>
      <c r="C40" s="262" t="s">
        <v>0</v>
      </c>
      <c r="D40" s="264" t="s">
        <v>1</v>
      </c>
      <c r="E40" s="260" t="s">
        <v>2</v>
      </c>
      <c r="F40" s="202" t="s">
        <v>4</v>
      </c>
      <c r="G40" s="198" t="s">
        <v>3</v>
      </c>
      <c r="H40" s="246" t="s">
        <v>6</v>
      </c>
      <c r="I40" s="6"/>
      <c r="K40" s="228" t="s">
        <v>82</v>
      </c>
      <c r="L40" s="229"/>
      <c r="M40" s="195" t="s">
        <v>0</v>
      </c>
      <c r="N40" s="195" t="s">
        <v>1</v>
      </c>
      <c r="O40" s="195" t="s">
        <v>2</v>
      </c>
      <c r="P40" s="195" t="s">
        <v>4</v>
      </c>
      <c r="Q40" s="219" t="s">
        <v>13</v>
      </c>
      <c r="R40" s="221" t="s">
        <v>6</v>
      </c>
      <c r="S40" s="19"/>
    </row>
    <row r="41" spans="1:19" ht="14.1" customHeight="1" thickBot="1">
      <c r="A41" s="196"/>
      <c r="B41" s="267"/>
      <c r="C41" s="263"/>
      <c r="D41" s="265"/>
      <c r="E41" s="261"/>
      <c r="F41" s="203"/>
      <c r="G41" s="199"/>
      <c r="H41" s="247"/>
      <c r="I41" s="7" t="s">
        <v>7</v>
      </c>
      <c r="K41" s="230"/>
      <c r="L41" s="231"/>
      <c r="M41" s="195"/>
      <c r="N41" s="195"/>
      <c r="O41" s="195"/>
      <c r="P41" s="195"/>
      <c r="Q41" s="220"/>
      <c r="R41" s="221"/>
      <c r="S41" s="20" t="s">
        <v>29</v>
      </c>
    </row>
    <row r="42" spans="1:19" ht="24.95" customHeight="1" thickTop="1">
      <c r="A42" s="196"/>
      <c r="B42" s="70" t="s">
        <v>17</v>
      </c>
      <c r="C42" s="157"/>
      <c r="D42" s="158"/>
      <c r="E42" s="159"/>
      <c r="F42" s="160"/>
      <c r="G42" s="161"/>
      <c r="H42" s="63">
        <f>SUM(C42:G42)</f>
        <v>0</v>
      </c>
      <c r="I42" s="71">
        <f>H42-E42-G42</f>
        <v>0</v>
      </c>
      <c r="K42" s="232"/>
      <c r="L42" s="233"/>
      <c r="M42" s="21">
        <f>C21-C42</f>
        <v>0</v>
      </c>
      <c r="N42" s="21">
        <f t="shared" ref="N42:S42" si="3">D21-D42</f>
        <v>0</v>
      </c>
      <c r="O42" s="21">
        <f t="shared" si="3"/>
        <v>0</v>
      </c>
      <c r="P42" s="21">
        <f t="shared" si="3"/>
        <v>0</v>
      </c>
      <c r="Q42" s="23">
        <f t="shared" si="3"/>
        <v>0</v>
      </c>
      <c r="R42" s="24">
        <f t="shared" si="3"/>
        <v>0</v>
      </c>
      <c r="S42" s="21">
        <f t="shared" si="3"/>
        <v>0</v>
      </c>
    </row>
    <row r="43" spans="1:19" ht="24.95" customHeight="1" thickBot="1">
      <c r="A43" s="196"/>
      <c r="B43" s="72" t="s">
        <v>50</v>
      </c>
      <c r="C43" s="162"/>
      <c r="D43" s="163"/>
      <c r="E43" s="164"/>
      <c r="F43" s="165"/>
      <c r="G43" s="166"/>
      <c r="H43" s="63">
        <f>SUM(C43:G43)</f>
        <v>0</v>
      </c>
      <c r="I43" s="64">
        <f>H43-E43-G43</f>
        <v>0</v>
      </c>
    </row>
    <row r="44" spans="1:19" ht="18.75" customHeight="1" thickTop="1">
      <c r="A44" s="212" t="s">
        <v>67</v>
      </c>
      <c r="B44" s="212"/>
      <c r="C44" s="212"/>
      <c r="D44" s="212"/>
      <c r="E44" s="212"/>
      <c r="F44" s="212"/>
      <c r="G44" s="212"/>
      <c r="H44" s="212"/>
      <c r="I44" s="212"/>
    </row>
    <row r="45" spans="1:19" ht="13.5" customHeight="1" thickBot="1"/>
    <row r="46" spans="1:19" ht="33" customHeight="1" thickBot="1">
      <c r="A46" s="196">
        <v>8</v>
      </c>
      <c r="B46" s="73" t="s">
        <v>16</v>
      </c>
      <c r="C46" s="146" t="s">
        <v>0</v>
      </c>
      <c r="D46" s="146" t="s">
        <v>1</v>
      </c>
      <c r="E46" s="146" t="s">
        <v>4</v>
      </c>
      <c r="F46" s="45" t="s">
        <v>6</v>
      </c>
      <c r="M46" s="105"/>
      <c r="N46" s="102" t="s">
        <v>81</v>
      </c>
      <c r="O46" s="102" t="s">
        <v>80</v>
      </c>
      <c r="Q46" s="183" t="s">
        <v>78</v>
      </c>
      <c r="R46" s="184"/>
      <c r="S46" s="74" t="s">
        <v>79</v>
      </c>
    </row>
    <row r="47" spans="1:19" ht="24.95" customHeight="1" thickTop="1">
      <c r="A47" s="196"/>
      <c r="B47" s="72" t="s">
        <v>51</v>
      </c>
      <c r="C47" s="167"/>
      <c r="D47" s="168"/>
      <c r="E47" s="169"/>
      <c r="F47" s="145">
        <f>SUM(C47:E47)</f>
        <v>0</v>
      </c>
      <c r="N47" s="27">
        <f>IF(AND(I42&lt;&gt;I43,H58="Ｂ"),E58,E57)</f>
        <v>0</v>
      </c>
      <c r="O47" s="101">
        <f>IF(AND(I42&lt;&gt;I43,H58="Ｂ"),C58,C57)</f>
        <v>0</v>
      </c>
      <c r="Q47" s="75">
        <v>0</v>
      </c>
      <c r="R47" s="1" t="s">
        <v>73</v>
      </c>
      <c r="S47" s="22">
        <v>1140</v>
      </c>
    </row>
    <row r="48" spans="1:19" ht="24.95" customHeight="1" thickBot="1">
      <c r="A48" s="196"/>
      <c r="B48" s="72" t="s">
        <v>52</v>
      </c>
      <c r="C48" s="170"/>
      <c r="D48" s="171"/>
      <c r="E48" s="172"/>
      <c r="F48" s="145">
        <f>SUM(C48:E48)</f>
        <v>0</v>
      </c>
      <c r="Q48" s="75">
        <v>0.5</v>
      </c>
      <c r="R48" s="1" t="s">
        <v>74</v>
      </c>
      <c r="S48" s="22">
        <v>1368</v>
      </c>
    </row>
    <row r="49" spans="1:19" ht="24" customHeight="1" thickTop="1">
      <c r="A49" s="200" t="s">
        <v>88</v>
      </c>
      <c r="B49" s="201"/>
      <c r="C49" s="201"/>
      <c r="D49" s="201"/>
      <c r="E49" s="201"/>
      <c r="F49" s="201"/>
      <c r="G49" s="201"/>
      <c r="H49" s="201"/>
      <c r="I49" s="201"/>
      <c r="Q49" s="75">
        <v>0.6</v>
      </c>
      <c r="R49" s="1" t="s">
        <v>75</v>
      </c>
      <c r="S49" s="22">
        <v>1596</v>
      </c>
    </row>
    <row r="50" spans="1:19" ht="24" customHeight="1">
      <c r="A50" s="201"/>
      <c r="B50" s="201"/>
      <c r="C50" s="201"/>
      <c r="D50" s="201"/>
      <c r="E50" s="201"/>
      <c r="F50" s="201"/>
      <c r="G50" s="201"/>
      <c r="H50" s="201"/>
      <c r="I50" s="201"/>
      <c r="Q50" s="75">
        <v>0.7</v>
      </c>
      <c r="R50" s="1" t="s">
        <v>76</v>
      </c>
      <c r="S50" s="22">
        <v>1824</v>
      </c>
    </row>
    <row r="51" spans="1:19" ht="22.5" customHeight="1">
      <c r="A51" s="201"/>
      <c r="B51" s="201"/>
      <c r="C51" s="201"/>
      <c r="D51" s="201"/>
      <c r="E51" s="201"/>
      <c r="F51" s="201"/>
      <c r="G51" s="201"/>
      <c r="H51" s="201"/>
      <c r="I51" s="201"/>
      <c r="Q51" s="75">
        <v>0.8</v>
      </c>
      <c r="R51" s="1" t="s">
        <v>77</v>
      </c>
      <c r="S51" s="22">
        <v>2052</v>
      </c>
    </row>
    <row r="52" spans="1:19" ht="22.5" customHeight="1" thickBot="1">
      <c r="A52" s="201"/>
      <c r="B52" s="201"/>
      <c r="C52" s="201"/>
      <c r="D52" s="201"/>
      <c r="E52" s="201"/>
      <c r="F52" s="201"/>
      <c r="G52" s="201"/>
      <c r="H52" s="201"/>
      <c r="I52" s="201"/>
      <c r="Q52" s="76">
        <v>0.9</v>
      </c>
      <c r="R52" s="77"/>
      <c r="S52" s="62">
        <v>2280</v>
      </c>
    </row>
    <row r="53" spans="1:19" ht="22.5" customHeight="1">
      <c r="A53" s="201"/>
      <c r="B53" s="201"/>
      <c r="C53" s="201"/>
      <c r="D53" s="201"/>
      <c r="E53" s="201"/>
      <c r="F53" s="201"/>
      <c r="G53" s="201"/>
      <c r="H53" s="201"/>
      <c r="I53" s="201"/>
    </row>
    <row r="54" spans="1:19">
      <c r="A54" s="212" t="s">
        <v>92</v>
      </c>
      <c r="B54" s="212"/>
      <c r="C54" s="212"/>
      <c r="D54" s="212"/>
      <c r="E54" s="212"/>
      <c r="F54" s="212"/>
      <c r="G54" s="212"/>
      <c r="H54" s="212"/>
      <c r="I54" s="212"/>
    </row>
    <row r="55" spans="1:19" ht="13.5" customHeight="1"/>
    <row r="56" spans="1:19" ht="24.95" customHeight="1">
      <c r="A56" s="204">
        <v>9</v>
      </c>
      <c r="B56" s="78" t="s">
        <v>20</v>
      </c>
      <c r="C56" s="210" t="s">
        <v>15</v>
      </c>
      <c r="D56" s="210"/>
      <c r="E56" s="210" t="s">
        <v>14</v>
      </c>
      <c r="F56" s="210"/>
      <c r="H56" s="207" t="s">
        <v>21</v>
      </c>
      <c r="I56" s="79"/>
    </row>
    <row r="57" spans="1:19" ht="24.95" customHeight="1">
      <c r="A57" s="205"/>
      <c r="B57" s="80" t="s">
        <v>19</v>
      </c>
      <c r="C57" s="209">
        <f>IFERROR(ROUNDDOWN(F47/I42*1/365,3),0)</f>
        <v>0</v>
      </c>
      <c r="D57" s="209"/>
      <c r="E57" s="211">
        <f>ROUNDDOWN(C57*I42,0)</f>
        <v>0</v>
      </c>
      <c r="F57" s="211"/>
      <c r="G57" s="5" t="s">
        <v>18</v>
      </c>
      <c r="H57" s="208"/>
      <c r="I57" s="81" t="s">
        <v>25</v>
      </c>
    </row>
    <row r="58" spans="1:19" ht="24.95" customHeight="1">
      <c r="A58" s="206"/>
      <c r="B58" s="80" t="s">
        <v>49</v>
      </c>
      <c r="C58" s="209">
        <f>IFERROR(ROUNDDOWN(F48/I43*1/365,3),0)</f>
        <v>0</v>
      </c>
      <c r="D58" s="209"/>
      <c r="E58" s="211">
        <f>ROUNDDOWN(C58*I43,0)</f>
        <v>0</v>
      </c>
      <c r="F58" s="211"/>
      <c r="G58" s="5" t="s">
        <v>18</v>
      </c>
      <c r="H58" s="84" t="s">
        <v>98</v>
      </c>
      <c r="I58" s="81" t="s">
        <v>26</v>
      </c>
    </row>
    <row r="59" spans="1:19" ht="13.5" customHeight="1"/>
    <row r="60" spans="1:19" ht="26.1" customHeight="1" thickBot="1">
      <c r="A60" s="196">
        <v>10</v>
      </c>
      <c r="B60" s="197" t="s">
        <v>89</v>
      </c>
      <c r="C60" s="45" t="s">
        <v>8</v>
      </c>
      <c r="D60" s="45" t="s">
        <v>46</v>
      </c>
      <c r="E60" s="85" t="s">
        <v>9</v>
      </c>
      <c r="L60" s="5" t="s">
        <v>68</v>
      </c>
    </row>
    <row r="61" spans="1:19" ht="26.1" customHeight="1">
      <c r="A61" s="196"/>
      <c r="B61" s="197"/>
      <c r="C61" s="86">
        <f>VLOOKUP(O47,Q47:S52,3)</f>
        <v>1140</v>
      </c>
      <c r="D61" s="27">
        <f>IF(I14&lt;N47,0,IF(I14-N47&gt;I38+C38,I38,IF(I14-N47-C38&gt;0,I14-N47-C38,0)))</f>
        <v>0</v>
      </c>
      <c r="E61" s="86">
        <f>C61*D61</f>
        <v>0</v>
      </c>
      <c r="L61" s="185" t="s">
        <v>54</v>
      </c>
      <c r="M61" s="186"/>
      <c r="N61" s="277" t="s">
        <v>85</v>
      </c>
      <c r="O61" s="278" t="s">
        <v>53</v>
      </c>
    </row>
    <row r="62" spans="1:19" ht="13.5" customHeight="1">
      <c r="L62" s="187"/>
      <c r="M62" s="188"/>
      <c r="N62" s="188"/>
      <c r="O62" s="279"/>
    </row>
    <row r="63" spans="1:19" ht="26.1" customHeight="1" thickBot="1">
      <c r="A63" s="196">
        <v>11</v>
      </c>
      <c r="B63" s="197" t="s">
        <v>90</v>
      </c>
      <c r="C63" s="45" t="s">
        <v>8</v>
      </c>
      <c r="D63" s="45" t="s">
        <v>46</v>
      </c>
      <c r="E63" s="85" t="s">
        <v>9</v>
      </c>
      <c r="L63" s="175">
        <f>I12*0.9</f>
        <v>0</v>
      </c>
      <c r="M63" s="176"/>
      <c r="N63" s="82">
        <f>I21</f>
        <v>0</v>
      </c>
      <c r="O63" s="83" t="b">
        <f>IF(L63&gt;=N63,TRUE)</f>
        <v>1</v>
      </c>
    </row>
    <row r="64" spans="1:19" ht="26.1" customHeight="1">
      <c r="A64" s="196"/>
      <c r="B64" s="197"/>
      <c r="C64" s="86">
        <f>S52</f>
        <v>2280</v>
      </c>
      <c r="D64" s="21">
        <f>I38-D61</f>
        <v>0</v>
      </c>
      <c r="E64" s="86">
        <f>C64*D64</f>
        <v>0</v>
      </c>
      <c r="L64" s="87"/>
      <c r="M64" s="87"/>
      <c r="N64" s="88"/>
    </row>
    <row r="65" spans="1:18" ht="13.5" customHeight="1" thickBot="1">
      <c r="L65" s="5" t="s">
        <v>111</v>
      </c>
    </row>
    <row r="66" spans="1:18" ht="30" customHeight="1">
      <c r="A66" s="89" t="s">
        <v>12</v>
      </c>
      <c r="B66" s="90" t="s">
        <v>59</v>
      </c>
      <c r="C66" s="20" t="str">
        <f>IF(AND(O63,Q68),"○","×")</f>
        <v>○</v>
      </c>
      <c r="L66" s="185" t="s">
        <v>55</v>
      </c>
      <c r="M66" s="186"/>
      <c r="N66" s="179" t="s">
        <v>71</v>
      </c>
      <c r="O66" s="91"/>
      <c r="P66" s="91"/>
      <c r="Q66" s="179" t="s">
        <v>87</v>
      </c>
      <c r="R66" s="180"/>
    </row>
    <row r="67" spans="1:18" ht="14.1" customHeight="1" thickBot="1">
      <c r="L67" s="187"/>
      <c r="M67" s="188"/>
      <c r="N67" s="189"/>
      <c r="O67" s="92" t="s">
        <v>72</v>
      </c>
      <c r="P67" s="93" t="s">
        <v>86</v>
      </c>
      <c r="Q67" s="181"/>
      <c r="R67" s="182"/>
    </row>
    <row r="68" spans="1:18" ht="30" customHeight="1" thickBot="1">
      <c r="A68" s="94">
        <v>12</v>
      </c>
      <c r="B68" s="95" t="s">
        <v>11</v>
      </c>
      <c r="C68" s="96">
        <f>IF(C66="○",E61+E64,"－")</f>
        <v>0</v>
      </c>
      <c r="F68" s="36"/>
      <c r="G68" s="97"/>
      <c r="L68" s="175">
        <f>I12*10%</f>
        <v>0</v>
      </c>
      <c r="M68" s="176"/>
      <c r="N68" s="98">
        <f>S42*-1</f>
        <v>0</v>
      </c>
      <c r="O68" s="99">
        <f>G25</f>
        <v>0</v>
      </c>
      <c r="P68" s="100">
        <f>N68-O68</f>
        <v>0</v>
      </c>
      <c r="Q68" s="177" t="b">
        <f>IF(L68&lt;=P68,TRUE)</f>
        <v>1</v>
      </c>
      <c r="R68" s="178"/>
    </row>
    <row r="69" spans="1:18" ht="14.1" customHeight="1"/>
    <row r="70" spans="1:18" ht="22.5" customHeight="1"/>
  </sheetData>
  <sheetProtection selectLockedCells="1"/>
  <mergeCells count="112">
    <mergeCell ref="E8:F8"/>
    <mergeCell ref="E7:F7"/>
    <mergeCell ref="E6:F6"/>
    <mergeCell ref="E5:F5"/>
    <mergeCell ref="D5:D8"/>
    <mergeCell ref="D4:F4"/>
    <mergeCell ref="G5:J5"/>
    <mergeCell ref="G6:J6"/>
    <mergeCell ref="G7:J7"/>
    <mergeCell ref="G8:J8"/>
    <mergeCell ref="G4:J4"/>
    <mergeCell ref="L63:M63"/>
    <mergeCell ref="L61:M62"/>
    <mergeCell ref="N61:N62"/>
    <mergeCell ref="O61:O62"/>
    <mergeCell ref="K25:L25"/>
    <mergeCell ref="B23:B25"/>
    <mergeCell ref="B37:B38"/>
    <mergeCell ref="B30:B31"/>
    <mergeCell ref="F33:F34"/>
    <mergeCell ref="G33:G34"/>
    <mergeCell ref="E23:E24"/>
    <mergeCell ref="D23:D24"/>
    <mergeCell ref="C23:C24"/>
    <mergeCell ref="A30:A31"/>
    <mergeCell ref="F23:F24"/>
    <mergeCell ref="G23:G24"/>
    <mergeCell ref="A54:I54"/>
    <mergeCell ref="E56:F56"/>
    <mergeCell ref="H33:H34"/>
    <mergeCell ref="A40:A43"/>
    <mergeCell ref="C40:C41"/>
    <mergeCell ref="D40:D41"/>
    <mergeCell ref="E40:E41"/>
    <mergeCell ref="D33:D34"/>
    <mergeCell ref="E33:E34"/>
    <mergeCell ref="A33:A35"/>
    <mergeCell ref="B33:B35"/>
    <mergeCell ref="C33:C34"/>
    <mergeCell ref="B40:B41"/>
    <mergeCell ref="A37:A38"/>
    <mergeCell ref="H40:H41"/>
    <mergeCell ref="A46:A48"/>
    <mergeCell ref="A27:I28"/>
    <mergeCell ref="G10:G11"/>
    <mergeCell ref="H10:H11"/>
    <mergeCell ref="K17:L19"/>
    <mergeCell ref="H19:H20"/>
    <mergeCell ref="K14:L14"/>
    <mergeCell ref="A17:I17"/>
    <mergeCell ref="F19:F20"/>
    <mergeCell ref="G19:G20"/>
    <mergeCell ref="M17:M18"/>
    <mergeCell ref="K12:L13"/>
    <mergeCell ref="K20:K21"/>
    <mergeCell ref="F10:F11"/>
    <mergeCell ref="A16:I16"/>
    <mergeCell ref="E19:E20"/>
    <mergeCell ref="A10:A14"/>
    <mergeCell ref="C10:C11"/>
    <mergeCell ref="D10:D11"/>
    <mergeCell ref="E10:E11"/>
    <mergeCell ref="B10:B11"/>
    <mergeCell ref="A19:A21"/>
    <mergeCell ref="B19:B21"/>
    <mergeCell ref="C19:C20"/>
    <mergeCell ref="D19:D20"/>
    <mergeCell ref="A15:I15"/>
    <mergeCell ref="O11:P11"/>
    <mergeCell ref="Q12:Q13"/>
    <mergeCell ref="Q17:Q18"/>
    <mergeCell ref="P17:P18"/>
    <mergeCell ref="O17:O18"/>
    <mergeCell ref="P40:P41"/>
    <mergeCell ref="Q40:Q41"/>
    <mergeCell ref="R40:R41"/>
    <mergeCell ref="K29:L32"/>
    <mergeCell ref="M40:M41"/>
    <mergeCell ref="K40:L42"/>
    <mergeCell ref="K26:L26"/>
    <mergeCell ref="K24:L24"/>
    <mergeCell ref="R17:R18"/>
    <mergeCell ref="P32:Q32"/>
    <mergeCell ref="O12:O13"/>
    <mergeCell ref="P12:P13"/>
    <mergeCell ref="N11:N13"/>
    <mergeCell ref="N40:N41"/>
    <mergeCell ref="O40:O41"/>
    <mergeCell ref="L68:M68"/>
    <mergeCell ref="Q68:R68"/>
    <mergeCell ref="Q66:R67"/>
    <mergeCell ref="Q46:R46"/>
    <mergeCell ref="L66:M67"/>
    <mergeCell ref="N66:N67"/>
    <mergeCell ref="P29:Q31"/>
    <mergeCell ref="N17:N18"/>
    <mergeCell ref="A63:A64"/>
    <mergeCell ref="B63:B64"/>
    <mergeCell ref="G40:G41"/>
    <mergeCell ref="A60:A61"/>
    <mergeCell ref="B60:B61"/>
    <mergeCell ref="A49:I53"/>
    <mergeCell ref="F40:F41"/>
    <mergeCell ref="A56:A58"/>
    <mergeCell ref="H56:H57"/>
    <mergeCell ref="C58:D58"/>
    <mergeCell ref="C57:D57"/>
    <mergeCell ref="C56:D56"/>
    <mergeCell ref="E58:F58"/>
    <mergeCell ref="E57:F57"/>
    <mergeCell ref="A44:I44"/>
    <mergeCell ref="A23:A26"/>
  </mergeCells>
  <phoneticPr fontId="1"/>
  <conditionalFormatting sqref="C57:F57">
    <cfRule type="expression" dxfId="6" priority="13">
      <formula>OR($I$42=$I$43,$H$58="Ａ")</formula>
    </cfRule>
  </conditionalFormatting>
  <conditionalFormatting sqref="C58:F58">
    <cfRule type="expression" dxfId="5" priority="12">
      <formula>AND($I$42&lt;&gt;$I$43,$H$58="Ｂ")</formula>
    </cfRule>
  </conditionalFormatting>
  <conditionalFormatting sqref="G57">
    <cfRule type="expression" dxfId="4" priority="11">
      <formula>AND($I$42&lt;&gt;$I$43,$H$58="Ｂ")</formula>
    </cfRule>
  </conditionalFormatting>
  <conditionalFormatting sqref="G58">
    <cfRule type="expression" dxfId="3" priority="10">
      <formula>OR($I$42=$I$43,$H$58="Ａ")</formula>
    </cfRule>
  </conditionalFormatting>
  <conditionalFormatting sqref="I21">
    <cfRule type="expression" dxfId="2" priority="8">
      <formula>NOT($N$14)</formula>
    </cfRule>
  </conditionalFormatting>
  <conditionalFormatting sqref="I22">
    <cfRule type="expression" dxfId="1" priority="7">
      <formula>NOT($N$14)</formula>
    </cfRule>
  </conditionalFormatting>
  <conditionalFormatting sqref="H56:H58">
    <cfRule type="expression" dxfId="0" priority="6">
      <formula>$I$42=$I$43</formula>
    </cfRule>
  </conditionalFormatting>
  <dataValidations count="12">
    <dataValidation imeMode="disabled" allowBlank="1" showInputMessage="1" showErrorMessage="1" sqref="C14:G14"/>
    <dataValidation type="whole" imeMode="disabled" operator="greaterThanOrEqual" allowBlank="1" showInputMessage="1" showErrorMessage="1" error="0以上の値を入力してください。" sqref="C12:G13 C21:F21 C47:E48">
      <formula1>0</formula1>
    </dataValidation>
    <dataValidation type="whole" imeMode="disabled" operator="greaterThanOrEqual" allowBlank="1" showInputMessage="1" showErrorMessage="1" error="平成30年度病床機能報告における稼働病床数未満の数値は入力できません。" sqref="C42:G42">
      <formula1>C12</formula1>
    </dataValidation>
    <dataValidation type="whole" imeMode="disabled" operator="greaterThanOrEqual" allowBlank="1" showInputMessage="1" showErrorMessage="1" error="令和２年４月１日時点における稼働病床数未満の数値は入力できません。" sqref="C43:G43">
      <formula1>C13</formula1>
    </dataValidation>
    <dataValidation type="list" allowBlank="1" showInputMessage="1" showErrorMessage="1" sqref="H58">
      <formula1>IF($I$42&lt;&gt;$I$43,INDIRECT("I49:I50"),INDIRECT("I49"))</formula1>
    </dataValidation>
    <dataValidation type="whole" imeMode="disabled" allowBlank="1" showInputMessage="1" showErrorMessage="1" error="対象３区分の減少病床数の合計（融通分を除く）を超える転換はできません。" sqref="D31">
      <formula1>0</formula1>
      <formula2>O32</formula2>
    </dataValidation>
    <dataValidation type="whole" imeMode="disabled" allowBlank="1" showInputMessage="1" showErrorMessage="1" error="0以上かつ対象３区分の減少病床数の合計以内の値を入力してください。" sqref="C38">
      <formula1>0</formula1>
      <formula2>I35</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5">
      <formula1>O20</formula1>
      <formula2>O21</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5">
      <formula1>P20</formula1>
      <formula2>P21</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5">
      <formula1>N20</formula1>
      <formula2>N21</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5">
      <formula1>M20</formula1>
      <formula2>M21</formula2>
    </dataValidation>
    <dataValidation type="whole" imeMode="disabled" allowBlank="1" showInputMessage="1" showErrorMessage="1" error="病床融通数以内の値を入力してください。" sqref="C26:F26">
      <formula1>M25</formula1>
      <formula2>M26</formula2>
    </dataValidation>
  </dataValidations>
  <pageMargins left="0.70866141732283472" right="0.70866141732283472" top="0.39370078740157483" bottom="0.39370078740157483" header="0.31496062992125984" footer="0.31496062992125984"/>
  <pageSetup paperSize="9" scale="6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2022-06-21T03:57:12Z</dcterms:modified>
</cp:coreProperties>
</file>