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firstSheet="1" activeTab="1"/>
  </bookViews>
  <sheets>
    <sheet name="Sheet1" sheetId="1" r:id="rId1"/>
    <sheet name="第7表　人口動態総覧（４－１）" sheetId="2" r:id="rId2"/>
    <sheet name="人口動態総覧（４－２）" sheetId="3" r:id="rId3"/>
    <sheet name="人口動態総覧（４－３）" sheetId="4" r:id="rId4"/>
    <sheet name="人口動態総覧（４－４）" sheetId="5" r:id="rId5"/>
  </sheets>
  <definedNames>
    <definedName name="_xlnm.Print_Area" localSheetId="2">'人口動態総覧（４－２）'!$A$1:$U$32</definedName>
    <definedName name="_xlnm.Print_Area" localSheetId="4">'人口動態総覧（４－４）'!$A$1:$W$32</definedName>
  </definedNames>
  <calcPr fullCalcOnLoad="1"/>
</workbook>
</file>

<file path=xl/sharedStrings.xml><?xml version="1.0" encoding="utf-8"?>
<sst xmlns="http://schemas.openxmlformats.org/spreadsheetml/2006/main" count="260" uniqueCount="130">
  <si>
    <t>符号</t>
  </si>
  <si>
    <t>率</t>
  </si>
  <si>
    <t>男</t>
  </si>
  <si>
    <t>女</t>
  </si>
  <si>
    <t>2,500g未満の出生（再掲）</t>
  </si>
  <si>
    <t>津軽地域（弘前保健所）</t>
  </si>
  <si>
    <t>八戸地域（八戸保健所）</t>
  </si>
  <si>
    <t>西北五地域（五所川原保健所）</t>
  </si>
  <si>
    <t>上十三地域（上十三保健所）</t>
  </si>
  <si>
    <t>下北地域（むつ保健所）</t>
  </si>
  <si>
    <t>青森市</t>
  </si>
  <si>
    <t>平内町　</t>
  </si>
  <si>
    <t>今別町</t>
  </si>
  <si>
    <t>弘前市</t>
  </si>
  <si>
    <t>西目屋村</t>
  </si>
  <si>
    <t>板柳町</t>
  </si>
  <si>
    <t>藤崎町</t>
  </si>
  <si>
    <t>大鰐町</t>
  </si>
  <si>
    <t>田舎館村</t>
  </si>
  <si>
    <t>八戸市</t>
  </si>
  <si>
    <t>三戸町</t>
  </si>
  <si>
    <t>五戸町</t>
  </si>
  <si>
    <t>田子町</t>
  </si>
  <si>
    <t>南部町</t>
  </si>
  <si>
    <t>階上町</t>
  </si>
  <si>
    <t>新郷村</t>
  </si>
  <si>
    <t>青森県　（０２）</t>
  </si>
  <si>
    <t>五所川原市</t>
  </si>
  <si>
    <t>鯵ヶ沢町</t>
  </si>
  <si>
    <t>深浦町</t>
  </si>
  <si>
    <t>鶴田町</t>
  </si>
  <si>
    <t>十和田市</t>
  </si>
  <si>
    <t>三沢市</t>
  </si>
  <si>
    <t>野辺地町</t>
  </si>
  <si>
    <t>七戸町</t>
  </si>
  <si>
    <t>六戸町</t>
  </si>
  <si>
    <t>横浜町</t>
  </si>
  <si>
    <t>東北町</t>
  </si>
  <si>
    <t>六ヶ所村</t>
  </si>
  <si>
    <t>むつ市</t>
  </si>
  <si>
    <t>大間町</t>
  </si>
  <si>
    <t>東通村</t>
  </si>
  <si>
    <t>風間浦村</t>
  </si>
  <si>
    <t>佐井村</t>
  </si>
  <si>
    <t>早期新生児死亡</t>
  </si>
  <si>
    <t>黒石市</t>
  </si>
  <si>
    <t>出                 生</t>
  </si>
  <si>
    <t>死                 亡</t>
  </si>
  <si>
    <t>自  然  増  加</t>
  </si>
  <si>
    <t>乳  児  死  亡</t>
  </si>
  <si>
    <t>新  生  児  死  亡</t>
  </si>
  <si>
    <t>死                          産</t>
  </si>
  <si>
    <t>周  産  期  死  亡</t>
  </si>
  <si>
    <t>婚        姻</t>
  </si>
  <si>
    <t>離          婚</t>
  </si>
  <si>
    <t>総　数</t>
  </si>
  <si>
    <t>割　合</t>
  </si>
  <si>
    <t>自　然</t>
  </si>
  <si>
    <t>人　工</t>
  </si>
  <si>
    <t>妊娠満22週以後</t>
  </si>
  <si>
    <t>件　数</t>
  </si>
  <si>
    <t>五所川原市</t>
  </si>
  <si>
    <t>県・保健医療圏
（保健所）・市町村別</t>
  </si>
  <si>
    <t>外ヶ浜町</t>
  </si>
  <si>
    <t>つがる市</t>
  </si>
  <si>
    <t>中泊町</t>
  </si>
  <si>
    <t>蓬田村</t>
  </si>
  <si>
    <t>平成１８年１０月１日現在推計人口 － 県， 市郡， 町村</t>
  </si>
  <si>
    <t>　</t>
  </si>
  <si>
    <t xml:space="preserve">   （単位：人）</t>
  </si>
  <si>
    <t xml:space="preserve"> 市  町  村</t>
  </si>
  <si>
    <t>推計人口</t>
  </si>
  <si>
    <t>市町村</t>
  </si>
  <si>
    <t>総  数</t>
  </si>
  <si>
    <t>男</t>
  </si>
  <si>
    <t>女</t>
  </si>
  <si>
    <t xml:space="preserve">市　　部  </t>
  </si>
  <si>
    <t xml:space="preserve">町村部  </t>
  </si>
  <si>
    <t>野辺地  町</t>
  </si>
  <si>
    <t>青  森  市</t>
  </si>
  <si>
    <t>七  戸  町</t>
  </si>
  <si>
    <t>弘  前  市</t>
  </si>
  <si>
    <t>六  戸  町</t>
  </si>
  <si>
    <t>八  戸  市</t>
  </si>
  <si>
    <t>横  浜  町</t>
  </si>
  <si>
    <t>黒  石  市</t>
  </si>
  <si>
    <t>東  北  町</t>
  </si>
  <si>
    <t>六ケ所  村</t>
  </si>
  <si>
    <t>十和田  市</t>
  </si>
  <si>
    <t>おいらせ町</t>
  </si>
  <si>
    <t>三  沢  市</t>
  </si>
  <si>
    <t>む  つ  市</t>
  </si>
  <si>
    <t>大  間  町</t>
  </si>
  <si>
    <t>つがる　市</t>
  </si>
  <si>
    <t>東  通  村</t>
  </si>
  <si>
    <t>平川市</t>
  </si>
  <si>
    <t>風間浦  村</t>
  </si>
  <si>
    <t xml:space="preserve"> 東津軽　郡</t>
  </si>
  <si>
    <t>佐  井  村</t>
  </si>
  <si>
    <t>平  内  町</t>
  </si>
  <si>
    <t>今  別  町</t>
  </si>
  <si>
    <t>三  戸  町</t>
  </si>
  <si>
    <t>蓬  田  村</t>
  </si>
  <si>
    <t>五  戸  町</t>
  </si>
  <si>
    <t>外ヶ浜　町</t>
  </si>
  <si>
    <t>田  子  町</t>
  </si>
  <si>
    <t>南  部  町</t>
  </si>
  <si>
    <t>鰺ケ沢  町</t>
  </si>
  <si>
    <t>階  上  町</t>
  </si>
  <si>
    <t>深  浦  町</t>
  </si>
  <si>
    <t>新  郷  村</t>
  </si>
  <si>
    <t>西目屋  村</t>
  </si>
  <si>
    <t>藤  崎  町</t>
  </si>
  <si>
    <t>大  鰐  町</t>
  </si>
  <si>
    <t>田舎館  村</t>
  </si>
  <si>
    <t>板  柳  町</t>
  </si>
  <si>
    <t>鶴  田  町</t>
  </si>
  <si>
    <t>中  泊  町</t>
  </si>
  <si>
    <t>平成18年10月1日　現在推計人口</t>
  </si>
  <si>
    <t>　　　　 平成17年</t>
  </si>
  <si>
    <t>青森県平成18年</t>
  </si>
  <si>
    <t>青森地域（東地方保健所）</t>
  </si>
  <si>
    <t>青森地域（青森市保健所）</t>
  </si>
  <si>
    <t>おいらせ町</t>
  </si>
  <si>
    <t>青森地域（青森市保健所）</t>
  </si>
  <si>
    <t>（※平成18年10月1日現在推計人口　：　県統計分析課「青森県人口移動統計調査」）</t>
  </si>
  <si>
    <t>第7表　人口動態総覧　保健医療圏（保健所）・市町村別　（４－１）</t>
  </si>
  <si>
    <t>第7表　人口動態総覧　保健医療圏（保健所）・市町村別　（４－２）</t>
  </si>
  <si>
    <t>第7表　人口動態総覧　保健医療圏（保健所）・市町村別　（４－３）</t>
  </si>
  <si>
    <t>第7表　人口動態総覧　保健医療圏（保健所）・市町村別　（４－４）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</si>
</sst>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\ ;#,##0\ ;\-\ "/>
    <numFmt numFmtId="178" formatCode="#,##0.0\ ;\-#,##0.0\ ;\-\ "/>
    <numFmt numFmtId="179" formatCode="#,##0\ ;\-#,##0\ ;\-\ "/>
    <numFmt numFmtId="180" formatCode="#,##0.0\ ;\-#,##0\ ;\-\ "/>
    <numFmt numFmtId="181" formatCode="#,##0.00\ ;\-#,##0.00\ ;\-\ "/>
    <numFmt numFmtId="182" formatCode="#,##0.0_ "/>
    <numFmt numFmtId="183" formatCode="0;&quot;△ &quot;0"/>
    <numFmt numFmtId="184" formatCode="#,##0\ ;&quot;△&quot;#,##0\ ;\-\ "/>
    <numFmt numFmtId="185" formatCode="#,##0.0\ ;&quot;△&quot;#,##0.0\ ;\-\ "/>
    <numFmt numFmtId="186" formatCode="0.E+00"/>
    <numFmt numFmtId="187" formatCode="#,##0;&quot;△ &quot;#,##0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0" xfId="0" applyNumberFormat="1" applyBorder="1" applyAlignment="1">
      <alignment/>
    </xf>
    <xf numFmtId="17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8" fontId="0" fillId="0" borderId="10" xfId="0" applyNumberFormat="1" applyBorder="1" applyAlignment="1">
      <alignment/>
    </xf>
    <xf numFmtId="176" fontId="0" fillId="0" borderId="13" xfId="0" applyNumberFormat="1" applyBorder="1" applyAlignment="1">
      <alignment/>
    </xf>
    <xf numFmtId="178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178" fontId="0" fillId="0" borderId="16" xfId="0" applyNumberFormat="1" applyBorder="1" applyAlignment="1">
      <alignment/>
    </xf>
    <xf numFmtId="176" fontId="0" fillId="0" borderId="17" xfId="0" applyNumberFormat="1" applyBorder="1" applyAlignment="1">
      <alignment/>
    </xf>
    <xf numFmtId="178" fontId="0" fillId="0" borderId="18" xfId="0" applyNumberFormat="1" applyBorder="1" applyAlignment="1">
      <alignment/>
    </xf>
    <xf numFmtId="176" fontId="0" fillId="0" borderId="19" xfId="0" applyNumberFormat="1" applyBorder="1" applyAlignment="1">
      <alignment/>
    </xf>
    <xf numFmtId="178" fontId="0" fillId="0" borderId="20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18" xfId="0" applyNumberFormat="1" applyBorder="1" applyAlignment="1">
      <alignment/>
    </xf>
    <xf numFmtId="176" fontId="0" fillId="0" borderId="16" xfId="0" applyNumberFormat="1" applyBorder="1" applyAlignment="1">
      <alignment/>
    </xf>
    <xf numFmtId="176" fontId="0" fillId="0" borderId="20" xfId="0" applyNumberFormat="1" applyBorder="1" applyAlignment="1">
      <alignment/>
    </xf>
    <xf numFmtId="179" fontId="0" fillId="0" borderId="13" xfId="0" applyNumberFormat="1" applyBorder="1" applyAlignment="1">
      <alignment/>
    </xf>
    <xf numFmtId="179" fontId="0" fillId="0" borderId="17" xfId="0" applyNumberFormat="1" applyBorder="1" applyAlignment="1">
      <alignment/>
    </xf>
    <xf numFmtId="179" fontId="0" fillId="0" borderId="15" xfId="0" applyNumberFormat="1" applyBorder="1" applyAlignment="1">
      <alignment/>
    </xf>
    <xf numFmtId="179" fontId="0" fillId="0" borderId="19" xfId="0" applyNumberFormat="1" applyBorder="1" applyAlignment="1">
      <alignment/>
    </xf>
    <xf numFmtId="176" fontId="0" fillId="0" borderId="21" xfId="0" applyNumberFormat="1" applyBorder="1" applyAlignment="1">
      <alignment/>
    </xf>
    <xf numFmtId="176" fontId="0" fillId="0" borderId="22" xfId="0" applyNumberFormat="1" applyBorder="1" applyAlignment="1">
      <alignment/>
    </xf>
    <xf numFmtId="179" fontId="0" fillId="0" borderId="23" xfId="0" applyNumberFormat="1" applyBorder="1" applyAlignment="1">
      <alignment/>
    </xf>
    <xf numFmtId="179" fontId="0" fillId="0" borderId="24" xfId="0" applyNumberFormat="1" applyBorder="1" applyAlignment="1">
      <alignment/>
    </xf>
    <xf numFmtId="176" fontId="0" fillId="0" borderId="25" xfId="0" applyNumberFormat="1" applyBorder="1" applyAlignment="1">
      <alignment/>
    </xf>
    <xf numFmtId="179" fontId="0" fillId="0" borderId="25" xfId="0" applyNumberFormat="1" applyBorder="1" applyAlignment="1">
      <alignment/>
    </xf>
    <xf numFmtId="0" fontId="0" fillId="0" borderId="26" xfId="0" applyBorder="1" applyAlignment="1">
      <alignment horizontal="center" vertical="center"/>
    </xf>
    <xf numFmtId="176" fontId="0" fillId="0" borderId="26" xfId="0" applyNumberFormat="1" applyBorder="1" applyAlignment="1">
      <alignment/>
    </xf>
    <xf numFmtId="178" fontId="0" fillId="0" borderId="26" xfId="0" applyNumberFormat="1" applyBorder="1" applyAlignment="1">
      <alignment/>
    </xf>
    <xf numFmtId="0" fontId="0" fillId="0" borderId="4" xfId="0" applyBorder="1" applyAlignment="1">
      <alignment horizontal="center" vertical="center" wrapText="1"/>
    </xf>
    <xf numFmtId="179" fontId="0" fillId="0" borderId="11" xfId="0" applyNumberFormat="1" applyBorder="1" applyAlignment="1">
      <alignment/>
    </xf>
    <xf numFmtId="179" fontId="0" fillId="0" borderId="12" xfId="0" applyNumberFormat="1" applyBorder="1" applyAlignment="1">
      <alignment/>
    </xf>
    <xf numFmtId="179" fontId="0" fillId="0" borderId="21" xfId="0" applyNumberFormat="1" applyBorder="1" applyAlignment="1">
      <alignment/>
    </xf>
    <xf numFmtId="179" fontId="0" fillId="0" borderId="22" xfId="0" applyNumberFormat="1" applyBorder="1" applyAlignment="1">
      <alignment/>
    </xf>
    <xf numFmtId="179" fontId="0" fillId="0" borderId="27" xfId="0" applyNumberFormat="1" applyBorder="1" applyAlignment="1">
      <alignment/>
    </xf>
    <xf numFmtId="179" fontId="0" fillId="0" borderId="28" xfId="0" applyNumberFormat="1" applyBorder="1" applyAlignment="1">
      <alignment/>
    </xf>
    <xf numFmtId="179" fontId="0" fillId="0" borderId="0" xfId="0" applyNumberFormat="1" applyBorder="1" applyAlignment="1">
      <alignment/>
    </xf>
    <xf numFmtId="179" fontId="0" fillId="0" borderId="29" xfId="0" applyNumberFormat="1" applyBorder="1" applyAlignment="1">
      <alignment/>
    </xf>
    <xf numFmtId="179" fontId="0" fillId="0" borderId="14" xfId="0" applyNumberFormat="1" applyBorder="1" applyAlignment="1">
      <alignment/>
    </xf>
    <xf numFmtId="179" fontId="0" fillId="0" borderId="16" xfId="0" applyNumberFormat="1" applyBorder="1" applyAlignment="1">
      <alignment/>
    </xf>
    <xf numFmtId="179" fontId="0" fillId="0" borderId="18" xfId="0" applyNumberFormat="1" applyBorder="1" applyAlignment="1">
      <alignment/>
    </xf>
    <xf numFmtId="180" fontId="0" fillId="0" borderId="14" xfId="0" applyNumberFormat="1" applyBorder="1" applyAlignment="1">
      <alignment/>
    </xf>
    <xf numFmtId="180" fontId="0" fillId="0" borderId="16" xfId="0" applyNumberFormat="1" applyBorder="1" applyAlignment="1">
      <alignment/>
    </xf>
    <xf numFmtId="180" fontId="0" fillId="0" borderId="18" xfId="0" applyNumberFormat="1" applyBorder="1" applyAlignment="1">
      <alignment/>
    </xf>
    <xf numFmtId="180" fontId="0" fillId="0" borderId="20" xfId="0" applyNumberFormat="1" applyBorder="1" applyAlignment="1">
      <alignment/>
    </xf>
    <xf numFmtId="177" fontId="0" fillId="0" borderId="17" xfId="0" applyNumberFormat="1" applyBorder="1" applyAlignment="1">
      <alignment/>
    </xf>
    <xf numFmtId="177" fontId="0" fillId="0" borderId="15" xfId="0" applyNumberFormat="1" applyBorder="1" applyAlignment="1">
      <alignment/>
    </xf>
    <xf numFmtId="177" fontId="0" fillId="0" borderId="19" xfId="0" applyNumberFormat="1" applyBorder="1" applyAlignment="1">
      <alignment/>
    </xf>
    <xf numFmtId="182" fontId="0" fillId="0" borderId="18" xfId="0" applyNumberFormat="1" applyBorder="1" applyAlignment="1">
      <alignment/>
    </xf>
    <xf numFmtId="177" fontId="0" fillId="0" borderId="30" xfId="0" applyNumberFormat="1" applyBorder="1" applyAlignment="1">
      <alignment/>
    </xf>
    <xf numFmtId="177" fontId="0" fillId="0" borderId="31" xfId="0" applyNumberFormat="1" applyBorder="1" applyAlignment="1">
      <alignment/>
    </xf>
    <xf numFmtId="177" fontId="0" fillId="0" borderId="32" xfId="0" applyNumberFormat="1" applyBorder="1" applyAlignment="1">
      <alignment/>
    </xf>
    <xf numFmtId="181" fontId="0" fillId="0" borderId="33" xfId="0" applyNumberFormat="1" applyBorder="1" applyAlignment="1">
      <alignment/>
    </xf>
    <xf numFmtId="181" fontId="0" fillId="0" borderId="25" xfId="0" applyNumberFormat="1" applyBorder="1" applyAlignment="1">
      <alignment/>
    </xf>
    <xf numFmtId="181" fontId="0" fillId="0" borderId="23" xfId="0" applyNumberFormat="1" applyBorder="1" applyAlignment="1">
      <alignment/>
    </xf>
    <xf numFmtId="181" fontId="0" fillId="0" borderId="24" xfId="0" applyNumberFormat="1" applyBorder="1" applyAlignment="1">
      <alignment/>
    </xf>
    <xf numFmtId="179" fontId="0" fillId="0" borderId="34" xfId="0" applyNumberFormat="1" applyBorder="1" applyAlignment="1">
      <alignment/>
    </xf>
    <xf numFmtId="179" fontId="0" fillId="0" borderId="31" xfId="0" applyNumberFormat="1" applyBorder="1" applyAlignment="1">
      <alignment/>
    </xf>
    <xf numFmtId="179" fontId="0" fillId="0" borderId="30" xfId="0" applyNumberFormat="1" applyBorder="1" applyAlignment="1">
      <alignment/>
    </xf>
    <xf numFmtId="184" fontId="0" fillId="0" borderId="0" xfId="0" applyNumberFormat="1" applyAlignment="1">
      <alignment/>
    </xf>
    <xf numFmtId="184" fontId="0" fillId="0" borderId="14" xfId="0" applyNumberFormat="1" applyBorder="1" applyAlignment="1">
      <alignment/>
    </xf>
    <xf numFmtId="184" fontId="0" fillId="0" borderId="16" xfId="0" applyNumberFormat="1" applyBorder="1" applyAlignment="1">
      <alignment/>
    </xf>
    <xf numFmtId="184" fontId="0" fillId="0" borderId="18" xfId="0" applyNumberFormat="1" applyBorder="1" applyAlignment="1">
      <alignment/>
    </xf>
    <xf numFmtId="184" fontId="0" fillId="0" borderId="26" xfId="0" applyNumberFormat="1" applyBorder="1" applyAlignment="1">
      <alignment/>
    </xf>
    <xf numFmtId="184" fontId="0" fillId="0" borderId="0" xfId="0" applyNumberFormat="1" applyBorder="1" applyAlignment="1">
      <alignment/>
    </xf>
    <xf numFmtId="184" fontId="0" fillId="0" borderId="13" xfId="0" applyNumberFormat="1" applyBorder="1" applyAlignment="1">
      <alignment/>
    </xf>
    <xf numFmtId="184" fontId="0" fillId="0" borderId="15" xfId="0" applyNumberFormat="1" applyBorder="1" applyAlignment="1">
      <alignment/>
    </xf>
    <xf numFmtId="184" fontId="0" fillId="0" borderId="17" xfId="0" applyNumberFormat="1" applyBorder="1" applyAlignment="1">
      <alignment/>
    </xf>
    <xf numFmtId="184" fontId="0" fillId="0" borderId="2" xfId="0" applyNumberFormat="1" applyBorder="1" applyAlignment="1">
      <alignment horizontal="center" vertical="center"/>
    </xf>
    <xf numFmtId="184" fontId="0" fillId="0" borderId="33" xfId="0" applyNumberFormat="1" applyBorder="1" applyAlignment="1">
      <alignment/>
    </xf>
    <xf numFmtId="184" fontId="0" fillId="0" borderId="23" xfId="0" applyNumberFormat="1" applyBorder="1" applyAlignment="1">
      <alignment/>
    </xf>
    <xf numFmtId="184" fontId="0" fillId="0" borderId="25" xfId="0" applyNumberFormat="1" applyBorder="1" applyAlignment="1">
      <alignment/>
    </xf>
    <xf numFmtId="185" fontId="0" fillId="0" borderId="0" xfId="0" applyNumberFormat="1" applyAlignment="1">
      <alignment/>
    </xf>
    <xf numFmtId="185" fontId="0" fillId="0" borderId="14" xfId="0" applyNumberFormat="1" applyBorder="1" applyAlignment="1">
      <alignment/>
    </xf>
    <xf numFmtId="185" fontId="0" fillId="0" borderId="16" xfId="0" applyNumberFormat="1" applyBorder="1" applyAlignment="1">
      <alignment/>
    </xf>
    <xf numFmtId="185" fontId="0" fillId="0" borderId="18" xfId="0" applyNumberFormat="1" applyBorder="1" applyAlignment="1">
      <alignment/>
    </xf>
    <xf numFmtId="185" fontId="0" fillId="0" borderId="20" xfId="0" applyNumberFormat="1" applyBorder="1" applyAlignment="1">
      <alignment/>
    </xf>
    <xf numFmtId="185" fontId="0" fillId="0" borderId="26" xfId="0" applyNumberFormat="1" applyBorder="1" applyAlignment="1">
      <alignment/>
    </xf>
    <xf numFmtId="185" fontId="0" fillId="0" borderId="0" xfId="0" applyNumberFormat="1" applyBorder="1" applyAlignment="1">
      <alignment/>
    </xf>
    <xf numFmtId="185" fontId="0" fillId="0" borderId="3" xfId="0" applyNumberFormat="1" applyBorder="1" applyAlignment="1">
      <alignment horizontal="center" vertical="center"/>
    </xf>
    <xf numFmtId="187" fontId="0" fillId="0" borderId="0" xfId="0" applyNumberFormat="1" applyAlignment="1">
      <alignment/>
    </xf>
    <xf numFmtId="187" fontId="0" fillId="0" borderId="12" xfId="0" applyNumberFormat="1" applyBorder="1" applyAlignment="1">
      <alignment/>
    </xf>
    <xf numFmtId="187" fontId="0" fillId="0" borderId="0" xfId="0" applyNumberFormat="1" applyBorder="1" applyAlignment="1">
      <alignment/>
    </xf>
    <xf numFmtId="187" fontId="0" fillId="0" borderId="28" xfId="0" applyNumberFormat="1" applyBorder="1" applyAlignment="1">
      <alignment/>
    </xf>
    <xf numFmtId="187" fontId="0" fillId="0" borderId="29" xfId="0" applyNumberFormat="1" applyBorder="1" applyAlignment="1">
      <alignment/>
    </xf>
    <xf numFmtId="176" fontId="0" fillId="0" borderId="13" xfId="0" applyNumberFormat="1" applyFill="1" applyBorder="1" applyAlignment="1">
      <alignment/>
    </xf>
    <xf numFmtId="178" fontId="0" fillId="0" borderId="8" xfId="0" applyNumberFormat="1" applyFill="1" applyBorder="1" applyAlignment="1">
      <alignment/>
    </xf>
    <xf numFmtId="176" fontId="0" fillId="0" borderId="14" xfId="0" applyNumberFormat="1" applyFill="1" applyBorder="1" applyAlignment="1">
      <alignment/>
    </xf>
    <xf numFmtId="179" fontId="0" fillId="0" borderId="13" xfId="0" applyNumberFormat="1" applyFill="1" applyBorder="1" applyAlignment="1">
      <alignment/>
    </xf>
    <xf numFmtId="178" fontId="0" fillId="0" borderId="14" xfId="0" applyNumberFormat="1" applyFill="1" applyBorder="1" applyAlignment="1">
      <alignment/>
    </xf>
    <xf numFmtId="176" fontId="0" fillId="0" borderId="11" xfId="0" applyNumberFormat="1" applyFill="1" applyBorder="1" applyAlignment="1">
      <alignment/>
    </xf>
    <xf numFmtId="187" fontId="0" fillId="0" borderId="11" xfId="0" applyNumberFormat="1" applyFill="1" applyBorder="1" applyAlignment="1">
      <alignment/>
    </xf>
    <xf numFmtId="185" fontId="0" fillId="0" borderId="14" xfId="0" applyNumberFormat="1" applyFill="1" applyBorder="1" applyAlignment="1">
      <alignment/>
    </xf>
    <xf numFmtId="17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179" fontId="0" fillId="0" borderId="27" xfId="0" applyNumberFormat="1" applyFill="1" applyBorder="1" applyAlignment="1">
      <alignment/>
    </xf>
    <xf numFmtId="180" fontId="0" fillId="0" borderId="14" xfId="0" applyNumberFormat="1" applyFill="1" applyBorder="1" applyAlignment="1">
      <alignment/>
    </xf>
    <xf numFmtId="177" fontId="0" fillId="0" borderId="13" xfId="0" applyNumberFormat="1" applyFill="1" applyBorder="1" applyAlignment="1">
      <alignment/>
    </xf>
    <xf numFmtId="177" fontId="0" fillId="0" borderId="34" xfId="0" applyNumberFormat="1" applyFill="1" applyBorder="1" applyAlignment="1">
      <alignment/>
    </xf>
    <xf numFmtId="181" fontId="0" fillId="0" borderId="33" xfId="0" applyNumberFormat="1" applyFill="1" applyBorder="1" applyAlignment="1">
      <alignment/>
    </xf>
    <xf numFmtId="37" fontId="4" fillId="0" borderId="0" xfId="21" applyNumberFormat="1" applyFont="1" applyAlignment="1" applyProtection="1">
      <alignment horizontal="left" vertical="center"/>
      <protection/>
    </xf>
    <xf numFmtId="37" fontId="4" fillId="0" borderId="0" xfId="21" applyNumberFormat="1" applyFont="1" applyAlignment="1" applyProtection="1">
      <alignment vertical="center"/>
      <protection/>
    </xf>
    <xf numFmtId="0" fontId="5" fillId="0" borderId="0" xfId="2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37" fontId="4" fillId="0" borderId="28" xfId="21" applyNumberFormat="1" applyFont="1" applyBorder="1" applyAlignment="1" applyProtection="1">
      <alignment vertical="center"/>
      <protection/>
    </xf>
    <xf numFmtId="37" fontId="4" fillId="0" borderId="28" xfId="21" applyNumberFormat="1" applyFont="1" applyBorder="1" applyAlignment="1" applyProtection="1">
      <alignment horizontal="right" vertical="center"/>
      <protection/>
    </xf>
    <xf numFmtId="37" fontId="4" fillId="0" borderId="0" xfId="21" applyNumberFormat="1" applyFont="1" applyBorder="1" applyAlignment="1" applyProtection="1">
      <alignment vertical="center"/>
      <protection/>
    </xf>
    <xf numFmtId="37" fontId="4" fillId="0" borderId="0" xfId="21" applyNumberFormat="1" applyFont="1" applyBorder="1" applyAlignment="1" applyProtection="1">
      <alignment horizontal="left" vertical="center"/>
      <protection/>
    </xf>
    <xf numFmtId="37" fontId="4" fillId="0" borderId="12" xfId="21" applyNumberFormat="1" applyFont="1" applyBorder="1" applyAlignment="1" applyProtection="1">
      <alignment horizontal="center" vertical="center"/>
      <protection/>
    </xf>
    <xf numFmtId="37" fontId="4" fillId="0" borderId="12" xfId="21" applyNumberFormat="1" applyFont="1" applyBorder="1" applyAlignment="1" applyProtection="1">
      <alignment horizontal="distributed" vertical="center"/>
      <protection/>
    </xf>
    <xf numFmtId="37" fontId="6" fillId="0" borderId="12" xfId="21" applyNumberFormat="1" applyFont="1" applyBorder="1" applyAlignment="1" applyProtection="1">
      <alignment vertical="center"/>
      <protection/>
    </xf>
    <xf numFmtId="37" fontId="4" fillId="0" borderId="21" xfId="21" applyNumberFormat="1" applyFont="1" applyBorder="1" applyAlignment="1" applyProtection="1">
      <alignment horizontal="distributed" vertical="center"/>
      <protection/>
    </xf>
    <xf numFmtId="37" fontId="6" fillId="0" borderId="11" xfId="21" applyNumberFormat="1" applyFont="1" applyBorder="1" applyAlignment="1" applyProtection="1">
      <alignment vertical="center"/>
      <protection/>
    </xf>
    <xf numFmtId="37" fontId="6" fillId="0" borderId="21" xfId="21" applyNumberFormat="1" applyFont="1" applyBorder="1" applyAlignment="1" applyProtection="1">
      <alignment vertical="center"/>
      <protection/>
    </xf>
    <xf numFmtId="37" fontId="7" fillId="0" borderId="0" xfId="21" applyNumberFormat="1" applyFont="1" applyBorder="1" applyAlignment="1" applyProtection="1">
      <alignment vertical="center"/>
      <protection/>
    </xf>
    <xf numFmtId="37" fontId="4" fillId="0" borderId="35" xfId="21" applyNumberFormat="1" applyFont="1" applyBorder="1" applyAlignment="1" applyProtection="1">
      <alignment horizontal="left" vertical="center"/>
      <protection/>
    </xf>
    <xf numFmtId="37" fontId="4" fillId="0" borderId="36" xfId="21" applyNumberFormat="1" applyFont="1" applyBorder="1" applyAlignment="1" applyProtection="1">
      <alignment horizontal="distributed" vertical="center"/>
      <protection/>
    </xf>
    <xf numFmtId="37" fontId="4" fillId="0" borderId="37" xfId="21" applyNumberFormat="1" applyFont="1" applyBorder="1" applyAlignment="1" applyProtection="1">
      <alignment horizontal="distributed" vertical="center"/>
      <protection/>
    </xf>
    <xf numFmtId="37" fontId="4" fillId="0" borderId="38" xfId="21" applyNumberFormat="1" applyFont="1" applyBorder="1" applyAlignment="1" applyProtection="1">
      <alignment horizontal="distributed" vertical="center"/>
      <protection/>
    </xf>
    <xf numFmtId="0" fontId="8" fillId="0" borderId="0" xfId="21" applyFont="1">
      <alignment/>
      <protection/>
    </xf>
    <xf numFmtId="0" fontId="8" fillId="0" borderId="0" xfId="21" applyFont="1" applyAlignment="1">
      <alignment horizontal="right"/>
      <protection/>
    </xf>
    <xf numFmtId="0" fontId="8" fillId="0" borderId="0" xfId="21" applyFont="1" applyAlignment="1">
      <alignment horizontal="center"/>
      <protection/>
    </xf>
    <xf numFmtId="38" fontId="8" fillId="0" borderId="0" xfId="17" applyFont="1" applyAlignment="1">
      <alignment/>
    </xf>
    <xf numFmtId="38" fontId="8" fillId="0" borderId="0" xfId="17" applyFont="1" applyAlignment="1">
      <alignment horizontal="right"/>
    </xf>
    <xf numFmtId="0" fontId="4" fillId="0" borderId="0" xfId="22" applyFont="1" applyAlignment="1">
      <alignment vertical="center"/>
      <protection/>
    </xf>
    <xf numFmtId="0" fontId="8" fillId="0" borderId="0" xfId="22" applyFont="1" applyAlignment="1">
      <alignment vertical="center"/>
      <protection/>
    </xf>
    <xf numFmtId="0" fontId="8" fillId="0" borderId="0" xfId="21" applyFont="1" applyAlignment="1">
      <alignment vertical="center"/>
      <protection/>
    </xf>
    <xf numFmtId="37" fontId="8" fillId="0" borderId="0" xfId="21" applyNumberFormat="1" applyFont="1" applyBorder="1" applyAlignment="1" applyProtection="1">
      <alignment vertical="center"/>
      <protection/>
    </xf>
    <xf numFmtId="37" fontId="5" fillId="0" borderId="0" xfId="21" applyNumberFormat="1" applyFont="1" applyAlignment="1">
      <alignment vertical="center"/>
      <protection/>
    </xf>
    <xf numFmtId="0" fontId="0" fillId="0" borderId="39" xfId="0" applyBorder="1" applyAlignment="1">
      <alignment horizontal="center" vertical="center"/>
    </xf>
    <xf numFmtId="179" fontId="0" fillId="0" borderId="40" xfId="0" applyNumberFormat="1" applyBorder="1" applyAlignment="1">
      <alignment/>
    </xf>
    <xf numFmtId="178" fontId="0" fillId="0" borderId="3" xfId="0" applyNumberFormat="1" applyBorder="1" applyAlignment="1">
      <alignment/>
    </xf>
    <xf numFmtId="179" fontId="0" fillId="0" borderId="2" xfId="0" applyNumberFormat="1" applyBorder="1" applyAlignment="1">
      <alignment/>
    </xf>
    <xf numFmtId="179" fontId="0" fillId="0" borderId="41" xfId="0" applyNumberFormat="1" applyBorder="1" applyAlignment="1">
      <alignment/>
    </xf>
    <xf numFmtId="180" fontId="0" fillId="0" borderId="3" xfId="0" applyNumberFormat="1" applyBorder="1" applyAlignment="1">
      <alignment/>
    </xf>
    <xf numFmtId="177" fontId="0" fillId="0" borderId="2" xfId="0" applyNumberFormat="1" applyBorder="1" applyAlignment="1">
      <alignment/>
    </xf>
    <xf numFmtId="177" fontId="0" fillId="0" borderId="42" xfId="0" applyNumberFormat="1" applyBorder="1" applyAlignment="1">
      <alignment/>
    </xf>
    <xf numFmtId="176" fontId="0" fillId="0" borderId="40" xfId="0" applyNumberFormat="1" applyBorder="1" applyAlignment="1">
      <alignment/>
    </xf>
    <xf numFmtId="181" fontId="0" fillId="0" borderId="43" xfId="0" applyNumberFormat="1" applyBorder="1" applyAlignment="1">
      <alignment/>
    </xf>
    <xf numFmtId="176" fontId="0" fillId="0" borderId="2" xfId="0" applyNumberFormat="1" applyBorder="1" applyAlignment="1">
      <alignment/>
    </xf>
    <xf numFmtId="176" fontId="0" fillId="0" borderId="3" xfId="0" applyNumberFormat="1" applyBorder="1" applyAlignment="1">
      <alignment/>
    </xf>
    <xf numFmtId="187" fontId="0" fillId="0" borderId="41" xfId="0" applyNumberFormat="1" applyBorder="1" applyAlignment="1">
      <alignment/>
    </xf>
    <xf numFmtId="185" fontId="0" fillId="0" borderId="3" xfId="0" applyNumberFormat="1" applyBorder="1" applyAlignment="1">
      <alignment/>
    </xf>
    <xf numFmtId="179" fontId="0" fillId="0" borderId="43" xfId="0" applyNumberFormat="1" applyBorder="1" applyAlignment="1">
      <alignment/>
    </xf>
    <xf numFmtId="179" fontId="0" fillId="0" borderId="44" xfId="0" applyNumberFormat="1" applyFill="1" applyBorder="1" applyAlignment="1">
      <alignment/>
    </xf>
    <xf numFmtId="0" fontId="9" fillId="0" borderId="0" xfId="0" applyFont="1" applyAlignment="1">
      <alignment/>
    </xf>
    <xf numFmtId="37" fontId="4" fillId="0" borderId="36" xfId="21" applyNumberFormat="1" applyFont="1" applyBorder="1" applyAlignment="1" applyProtection="1">
      <alignment horizontal="center" vertical="center"/>
      <protection/>
    </xf>
    <xf numFmtId="37" fontId="4" fillId="0" borderId="38" xfId="21" applyNumberFormat="1" applyFont="1" applyBorder="1" applyAlignment="1" applyProtection="1">
      <alignment horizontal="center" vertical="center"/>
      <protection/>
    </xf>
    <xf numFmtId="37" fontId="4" fillId="0" borderId="40" xfId="21" applyNumberFormat="1" applyFont="1" applyBorder="1" applyAlignment="1" applyProtection="1">
      <alignment horizontal="distributed" vertical="center" indent="2"/>
      <protection/>
    </xf>
    <xf numFmtId="37" fontId="4" fillId="0" borderId="41" xfId="21" applyNumberFormat="1" applyFont="1" applyBorder="1" applyAlignment="1" applyProtection="1">
      <alignment horizontal="distributed" vertical="center" indent="2"/>
      <protection/>
    </xf>
    <xf numFmtId="37" fontId="4" fillId="0" borderId="45" xfId="21" applyNumberFormat="1" applyFont="1" applyBorder="1" applyAlignment="1" applyProtection="1">
      <alignment horizontal="distributed" vertical="center" indent="2"/>
      <protection/>
    </xf>
    <xf numFmtId="176" fontId="0" fillId="0" borderId="21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0" fontId="0" fillId="0" borderId="9" xfId="0" applyBorder="1" applyAlignment="1">
      <alignment/>
    </xf>
    <xf numFmtId="176" fontId="0" fillId="0" borderId="22" xfId="0" applyNumberFormat="1" applyBorder="1" applyAlignment="1">
      <alignment horizontal="right" vertical="center"/>
    </xf>
    <xf numFmtId="0" fontId="0" fillId="0" borderId="46" xfId="0" applyBorder="1" applyAlignment="1">
      <alignment/>
    </xf>
    <xf numFmtId="176" fontId="0" fillId="0" borderId="12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right" vertical="center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176" fontId="0" fillId="0" borderId="11" xfId="0" applyNumberFormat="1" applyFill="1" applyBorder="1" applyAlignment="1">
      <alignment horizontal="right" vertical="center"/>
    </xf>
    <xf numFmtId="176" fontId="0" fillId="0" borderId="8" xfId="0" applyNumberFormat="1" applyFill="1" applyBorder="1" applyAlignment="1">
      <alignment horizontal="right" vertical="center"/>
    </xf>
    <xf numFmtId="176" fontId="0" fillId="0" borderId="12" xfId="0" applyNumberFormat="1" applyFill="1" applyBorder="1" applyAlignment="1">
      <alignment horizontal="right" vertical="center"/>
    </xf>
    <xf numFmtId="176" fontId="0" fillId="0" borderId="10" xfId="0" applyNumberFormat="1" applyFill="1" applyBorder="1" applyAlignment="1">
      <alignment horizontal="right" vertical="center"/>
    </xf>
    <xf numFmtId="0" fontId="0" fillId="0" borderId="22" xfId="0" applyBorder="1" applyAlignment="1">
      <alignment horizontal="distributed"/>
    </xf>
    <xf numFmtId="0" fontId="0" fillId="0" borderId="46" xfId="0" applyBorder="1" applyAlignment="1">
      <alignment horizontal="distributed"/>
    </xf>
    <xf numFmtId="0" fontId="0" fillId="0" borderId="1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distributed"/>
    </xf>
    <xf numFmtId="0" fontId="0" fillId="0" borderId="9" xfId="0" applyBorder="1" applyAlignment="1">
      <alignment horizontal="distributed"/>
    </xf>
    <xf numFmtId="0" fontId="0" fillId="0" borderId="12" xfId="0" applyBorder="1" applyAlignment="1">
      <alignment horizontal="distributed"/>
    </xf>
    <xf numFmtId="0" fontId="0" fillId="0" borderId="10" xfId="0" applyBorder="1" applyAlignment="1">
      <alignment horizontal="distributed"/>
    </xf>
    <xf numFmtId="0" fontId="0" fillId="0" borderId="4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185" fontId="0" fillId="0" borderId="14" xfId="0" applyNumberFormat="1" applyBorder="1" applyAlignment="1">
      <alignment horizontal="center" vertical="center"/>
    </xf>
    <xf numFmtId="185" fontId="0" fillId="0" borderId="16" xfId="0" applyNumberFormat="1" applyBorder="1" applyAlignment="1">
      <alignment horizontal="center" vertical="center"/>
    </xf>
    <xf numFmtId="185" fontId="0" fillId="0" borderId="18" xfId="0" applyNumberFormat="1" applyBorder="1" applyAlignment="1">
      <alignment horizontal="center" vertical="center"/>
    </xf>
    <xf numFmtId="0" fontId="0" fillId="0" borderId="40" xfId="0" applyBorder="1" applyAlignment="1">
      <alignment horizontal="distributed"/>
    </xf>
    <xf numFmtId="0" fontId="0" fillId="0" borderId="45" xfId="0" applyBorder="1" applyAlignment="1">
      <alignment horizontal="distributed"/>
    </xf>
    <xf numFmtId="176" fontId="0" fillId="0" borderId="40" xfId="0" applyNumberFormat="1" applyBorder="1" applyAlignment="1">
      <alignment horizontal="right" vertical="center"/>
    </xf>
    <xf numFmtId="176" fontId="0" fillId="0" borderId="45" xfId="0" applyNumberForma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3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54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7" fontId="0" fillId="0" borderId="13" xfId="0" applyNumberFormat="1" applyBorder="1" applyAlignment="1">
      <alignment horizontal="center" vertical="center"/>
    </xf>
    <xf numFmtId="187" fontId="0" fillId="0" borderId="15" xfId="0" applyNumberFormat="1" applyBorder="1" applyAlignment="1">
      <alignment horizontal="center" vertical="center"/>
    </xf>
    <xf numFmtId="187" fontId="0" fillId="0" borderId="17" xfId="0" applyNumberFormat="1" applyBorder="1" applyAlignment="1">
      <alignment horizontal="center" vertical="center"/>
    </xf>
    <xf numFmtId="0" fontId="0" fillId="0" borderId="26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183" fontId="0" fillId="0" borderId="55" xfId="0" applyNumberFormat="1" applyFill="1" applyBorder="1" applyAlignment="1">
      <alignment horizontal="center"/>
    </xf>
    <xf numFmtId="183" fontId="0" fillId="0" borderId="56" xfId="0" applyNumberFormat="1" applyFill="1" applyBorder="1" applyAlignment="1">
      <alignment horizontal="center"/>
    </xf>
    <xf numFmtId="0" fontId="0" fillId="0" borderId="11" xfId="0" applyBorder="1" applyAlignment="1">
      <alignment horizontal="distributed"/>
    </xf>
    <xf numFmtId="0" fontId="0" fillId="0" borderId="8" xfId="0" applyBorder="1" applyAlignment="1">
      <alignment horizontal="distributed"/>
    </xf>
    <xf numFmtId="0" fontId="0" fillId="0" borderId="0" xfId="0" applyBorder="1" applyAlignment="1">
      <alignment horizontal="distributed"/>
    </xf>
    <xf numFmtId="176" fontId="0" fillId="0" borderId="0" xfId="0" applyNumberFormat="1" applyBorder="1" applyAlignment="1">
      <alignment horizontal="center" vertical="center"/>
    </xf>
    <xf numFmtId="176" fontId="0" fillId="0" borderId="46" xfId="0" applyNumberFormat="1" applyBorder="1" applyAlignment="1">
      <alignment horizontal="right" vertical="center"/>
    </xf>
    <xf numFmtId="0" fontId="0" fillId="0" borderId="26" xfId="0" applyBorder="1" applyAlignment="1">
      <alignment horizontal="distributed"/>
    </xf>
    <xf numFmtId="176" fontId="0" fillId="0" borderId="26" xfId="0" applyNumberFormat="1" applyBorder="1" applyAlignment="1">
      <alignment horizontal="center" vertical="center"/>
    </xf>
    <xf numFmtId="0" fontId="0" fillId="0" borderId="27" xfId="0" applyBorder="1" applyAlignment="1">
      <alignment horizontal="distributed"/>
    </xf>
    <xf numFmtId="0" fontId="0" fillId="0" borderId="28" xfId="0" applyBorder="1" applyAlignment="1">
      <alignment horizontal="distributed"/>
    </xf>
    <xf numFmtId="0" fontId="0" fillId="0" borderId="0" xfId="0" applyBorder="1" applyAlignment="1">
      <alignment horizontal="distributed" wrapText="1"/>
    </xf>
    <xf numFmtId="0" fontId="0" fillId="0" borderId="27" xfId="0" applyBorder="1" applyAlignment="1">
      <alignment horizontal="distributed" wrapText="1"/>
    </xf>
    <xf numFmtId="184" fontId="0" fillId="0" borderId="13" xfId="0" applyNumberFormat="1" applyBorder="1" applyAlignment="1">
      <alignment horizontal="center" vertical="center"/>
    </xf>
    <xf numFmtId="184" fontId="0" fillId="0" borderId="15" xfId="0" applyNumberFormat="1" applyBorder="1" applyAlignment="1">
      <alignment horizontal="center" vertical="center"/>
    </xf>
    <xf numFmtId="184" fontId="0" fillId="0" borderId="17" xfId="0" applyNumberFormat="1" applyBorder="1" applyAlignment="1">
      <alignment horizontal="center" vertical="center"/>
    </xf>
    <xf numFmtId="184" fontId="0" fillId="0" borderId="33" xfId="0" applyNumberFormat="1" applyBorder="1" applyAlignment="1">
      <alignment horizontal="center" vertical="center"/>
    </xf>
    <xf numFmtId="184" fontId="0" fillId="0" borderId="23" xfId="0" applyNumberFormat="1" applyBorder="1" applyAlignment="1">
      <alignment horizontal="center" vertical="center"/>
    </xf>
    <xf numFmtId="184" fontId="0" fillId="0" borderId="25" xfId="0" applyNumberFormat="1" applyBorder="1" applyAlignment="1">
      <alignment horizontal="center" vertical="center"/>
    </xf>
    <xf numFmtId="184" fontId="0" fillId="0" borderId="11" xfId="0" applyNumberFormat="1" applyBorder="1" applyAlignment="1">
      <alignment horizontal="center" vertical="center"/>
    </xf>
    <xf numFmtId="184" fontId="0" fillId="0" borderId="21" xfId="0" applyNumberFormat="1" applyBorder="1" applyAlignment="1">
      <alignment horizontal="center" vertical="center"/>
    </xf>
    <xf numFmtId="184" fontId="0" fillId="0" borderId="12" xfId="0" applyNumberFormat="1" applyBorder="1" applyAlignment="1">
      <alignment horizontal="center" vertical="center"/>
    </xf>
    <xf numFmtId="184" fontId="0" fillId="0" borderId="14" xfId="0" applyNumberFormat="1" applyBorder="1" applyAlignment="1">
      <alignment horizontal="center" vertical="center"/>
    </xf>
    <xf numFmtId="184" fontId="0" fillId="0" borderId="16" xfId="0" applyNumberFormat="1" applyBorder="1" applyAlignment="1">
      <alignment horizontal="center" vertical="center"/>
    </xf>
    <xf numFmtId="184" fontId="0" fillId="0" borderId="18" xfId="0" applyNumberFormat="1" applyBorder="1" applyAlignment="1">
      <alignment horizontal="center" vertical="center"/>
    </xf>
    <xf numFmtId="0" fontId="0" fillId="0" borderId="56" xfId="0" applyFill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76" fontId="0" fillId="0" borderId="27" xfId="0" applyNumberFormat="1" applyFill="1" applyBorder="1" applyAlignment="1">
      <alignment horizontal="right" vertical="center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0609月報概要等" xfId="21"/>
    <cellStyle name="標準_新・200308月報概要等_0406手持資料P2,3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zoomScale="75" zoomScaleNormal="75" workbookViewId="0" topLeftCell="A1">
      <selection activeCell="A8" sqref="A8"/>
    </sheetView>
  </sheetViews>
  <sheetFormatPr defaultColWidth="13.375" defaultRowHeight="22.5" customHeight="1"/>
  <cols>
    <col min="1" max="1" width="14.50390625" style="117" customWidth="1"/>
    <col min="2" max="2" width="13.00390625" style="117" bestFit="1" customWidth="1"/>
    <col min="3" max="4" width="11.125" style="117" bestFit="1" customWidth="1"/>
    <col min="5" max="5" width="5.625" style="117" customWidth="1"/>
    <col min="6" max="6" width="7.625" style="116" customWidth="1"/>
    <col min="7" max="7" width="14.50390625" style="117" customWidth="1"/>
    <col min="8" max="8" width="11.125" style="117" bestFit="1" customWidth="1"/>
    <col min="9" max="9" width="10.75390625" style="117" bestFit="1" customWidth="1"/>
    <col min="10" max="10" width="9.875" style="117" bestFit="1" customWidth="1"/>
    <col min="11" max="11" width="5.625" style="117" customWidth="1"/>
    <col min="12" max="12" width="2.125" style="116" customWidth="1"/>
    <col min="13" max="16384" width="11.375" style="116" customWidth="1"/>
  </cols>
  <sheetData>
    <row r="1" spans="1:10" ht="22.5" customHeight="1">
      <c r="A1" s="114" t="s">
        <v>67</v>
      </c>
      <c r="B1" s="115"/>
      <c r="C1" s="115"/>
      <c r="D1" s="115"/>
      <c r="E1" s="115"/>
      <c r="G1" s="114" t="s">
        <v>68</v>
      </c>
      <c r="H1" s="115"/>
      <c r="I1" s="115"/>
      <c r="J1" s="115"/>
    </row>
    <row r="2" spans="1:9" ht="15" customHeight="1">
      <c r="A2" s="118"/>
      <c r="B2" s="118"/>
      <c r="C2" s="118"/>
      <c r="D2" s="119" t="s">
        <v>69</v>
      </c>
      <c r="E2" s="120"/>
      <c r="G2" s="118"/>
      <c r="H2" s="118"/>
      <c r="I2" s="118"/>
    </row>
    <row r="3" spans="1:10" ht="26.25" customHeight="1">
      <c r="A3" s="160" t="s">
        <v>70</v>
      </c>
      <c r="B3" s="162" t="s">
        <v>71</v>
      </c>
      <c r="C3" s="163"/>
      <c r="D3" s="164"/>
      <c r="E3" s="121"/>
      <c r="G3" s="160" t="s">
        <v>72</v>
      </c>
      <c r="H3" s="162" t="s">
        <v>71</v>
      </c>
      <c r="I3" s="163"/>
      <c r="J3" s="164"/>
    </row>
    <row r="4" spans="1:10" ht="26.25" customHeight="1">
      <c r="A4" s="161"/>
      <c r="B4" s="122" t="s">
        <v>73</v>
      </c>
      <c r="C4" s="122" t="s">
        <v>74</v>
      </c>
      <c r="D4" s="122" t="s">
        <v>75</v>
      </c>
      <c r="E4" s="121"/>
      <c r="G4" s="161"/>
      <c r="H4" s="122" t="s">
        <v>73</v>
      </c>
      <c r="I4" s="122" t="s">
        <v>74</v>
      </c>
      <c r="J4" s="122" t="s">
        <v>75</v>
      </c>
    </row>
    <row r="5" spans="1:10" ht="26.25" customHeight="1">
      <c r="A5" s="123" t="s">
        <v>76</v>
      </c>
      <c r="B5" s="124">
        <v>1087787</v>
      </c>
      <c r="C5" s="124">
        <v>511750</v>
      </c>
      <c r="D5" s="124">
        <v>576037</v>
      </c>
      <c r="E5" s="120"/>
      <c r="G5" s="129" t="s">
        <v>97</v>
      </c>
      <c r="H5" s="124">
        <v>28248</v>
      </c>
      <c r="I5" s="124">
        <v>13262</v>
      </c>
      <c r="J5" s="124">
        <v>14986</v>
      </c>
    </row>
    <row r="6" spans="1:10" ht="26.25" customHeight="1">
      <c r="A6" s="123" t="s">
        <v>77</v>
      </c>
      <c r="B6" s="124">
        <v>335638</v>
      </c>
      <c r="C6" s="124">
        <v>159917</v>
      </c>
      <c r="D6" s="124">
        <v>175721</v>
      </c>
      <c r="E6" s="120"/>
      <c r="G6" s="125" t="s">
        <v>99</v>
      </c>
      <c r="H6" s="127">
        <v>13182</v>
      </c>
      <c r="I6" s="127">
        <v>6241</v>
      </c>
      <c r="J6" s="127">
        <v>6941</v>
      </c>
    </row>
    <row r="7" spans="1:10" ht="26.25" customHeight="1">
      <c r="A7" s="116"/>
      <c r="B7" s="142">
        <f>SUM(B5:B6)</f>
        <v>1423425</v>
      </c>
      <c r="C7" s="142">
        <f>SUM(C5:C6)</f>
        <v>671667</v>
      </c>
      <c r="D7" s="142">
        <f>SUM(D5:D6)</f>
        <v>751758</v>
      </c>
      <c r="E7" s="120"/>
      <c r="G7" s="125" t="s">
        <v>100</v>
      </c>
      <c r="H7" s="127">
        <v>3695</v>
      </c>
      <c r="I7" s="127">
        <v>1723</v>
      </c>
      <c r="J7" s="127">
        <v>1972</v>
      </c>
    </row>
    <row r="8" spans="1:10" ht="26.25" customHeight="1">
      <c r="A8" s="116"/>
      <c r="B8" s="116"/>
      <c r="C8" s="116"/>
      <c r="D8" s="116"/>
      <c r="E8" s="120"/>
      <c r="G8" s="125" t="s">
        <v>102</v>
      </c>
      <c r="H8" s="127">
        <v>3370</v>
      </c>
      <c r="I8" s="127">
        <v>1569</v>
      </c>
      <c r="J8" s="127">
        <v>1801</v>
      </c>
    </row>
    <row r="9" spans="1:10" ht="26.25" customHeight="1">
      <c r="A9" s="125" t="s">
        <v>79</v>
      </c>
      <c r="B9" s="127">
        <v>309108</v>
      </c>
      <c r="C9" s="127">
        <v>144540</v>
      </c>
      <c r="D9" s="127">
        <v>164568</v>
      </c>
      <c r="E9" s="120"/>
      <c r="G9" s="125" t="s">
        <v>104</v>
      </c>
      <c r="H9" s="127">
        <v>8001</v>
      </c>
      <c r="I9" s="127">
        <v>3729</v>
      </c>
      <c r="J9" s="127">
        <v>4272</v>
      </c>
    </row>
    <row r="10" spans="1:10" ht="26.25" customHeight="1">
      <c r="A10" s="125"/>
      <c r="B10" s="127"/>
      <c r="C10" s="127"/>
      <c r="D10" s="127"/>
      <c r="E10" s="120"/>
      <c r="G10" s="116"/>
      <c r="H10" s="116"/>
      <c r="I10" s="116"/>
      <c r="J10" s="116"/>
    </row>
    <row r="11" spans="1:10" ht="26.25" customHeight="1">
      <c r="A11" s="125" t="s">
        <v>81</v>
      </c>
      <c r="B11" s="127">
        <v>187470</v>
      </c>
      <c r="C11" s="127">
        <v>85837</v>
      </c>
      <c r="D11" s="127">
        <v>101633</v>
      </c>
      <c r="E11" s="120"/>
      <c r="G11" s="125" t="s">
        <v>83</v>
      </c>
      <c r="H11" s="127">
        <v>243492</v>
      </c>
      <c r="I11" s="127">
        <v>116609</v>
      </c>
      <c r="J11" s="127">
        <v>126883</v>
      </c>
    </row>
    <row r="12" spans="1:10" ht="26.25" customHeight="1">
      <c r="A12" s="125" t="s">
        <v>85</v>
      </c>
      <c r="B12" s="127">
        <v>38089</v>
      </c>
      <c r="C12" s="127">
        <v>17784</v>
      </c>
      <c r="D12" s="127">
        <v>20305</v>
      </c>
      <c r="E12" s="120"/>
      <c r="G12" s="125" t="s">
        <v>89</v>
      </c>
      <c r="H12" s="127">
        <v>24174</v>
      </c>
      <c r="I12" s="127">
        <v>11576</v>
      </c>
      <c r="J12" s="127">
        <v>12598</v>
      </c>
    </row>
    <row r="13" spans="1:10" ht="26.25" customHeight="1">
      <c r="A13" s="125" t="s">
        <v>95</v>
      </c>
      <c r="B13" s="124">
        <v>35070</v>
      </c>
      <c r="C13" s="124">
        <v>16340</v>
      </c>
      <c r="D13" s="124">
        <v>18730</v>
      </c>
      <c r="E13" s="128"/>
      <c r="G13" s="130" t="s">
        <v>101</v>
      </c>
      <c r="H13" s="126">
        <v>12048</v>
      </c>
      <c r="I13" s="126">
        <v>5640</v>
      </c>
      <c r="J13" s="126">
        <v>6408</v>
      </c>
    </row>
    <row r="14" spans="1:10" ht="26.25" customHeight="1">
      <c r="A14" s="125" t="s">
        <v>111</v>
      </c>
      <c r="B14" s="124">
        <v>1523</v>
      </c>
      <c r="C14" s="124">
        <v>715</v>
      </c>
      <c r="D14" s="124">
        <v>808</v>
      </c>
      <c r="E14" s="120"/>
      <c r="G14" s="131" t="s">
        <v>103</v>
      </c>
      <c r="H14" s="127">
        <v>19814</v>
      </c>
      <c r="I14" s="127">
        <v>9349</v>
      </c>
      <c r="J14" s="127">
        <v>10465</v>
      </c>
    </row>
    <row r="15" spans="1:10" ht="26.25" customHeight="1">
      <c r="A15" s="125" t="s">
        <v>112</v>
      </c>
      <c r="B15" s="127">
        <v>16424</v>
      </c>
      <c r="C15" s="127">
        <v>7654</v>
      </c>
      <c r="D15" s="127">
        <v>8770</v>
      </c>
      <c r="E15" s="120"/>
      <c r="G15" s="131" t="s">
        <v>105</v>
      </c>
      <c r="H15" s="127">
        <v>6805</v>
      </c>
      <c r="I15" s="127">
        <v>3217</v>
      </c>
      <c r="J15" s="127">
        <v>3588</v>
      </c>
    </row>
    <row r="16" spans="1:10" ht="26.25" customHeight="1">
      <c r="A16" s="125" t="s">
        <v>113</v>
      </c>
      <c r="B16" s="127">
        <v>11771</v>
      </c>
      <c r="C16" s="127">
        <v>5347</v>
      </c>
      <c r="D16" s="127">
        <v>6424</v>
      </c>
      <c r="E16" s="120"/>
      <c r="G16" s="131" t="s">
        <v>106</v>
      </c>
      <c r="H16" s="127">
        <v>21220</v>
      </c>
      <c r="I16" s="127">
        <v>10041</v>
      </c>
      <c r="J16" s="127">
        <v>11179</v>
      </c>
    </row>
    <row r="17" spans="1:10" ht="26.25" customHeight="1">
      <c r="A17" s="125" t="s">
        <v>114</v>
      </c>
      <c r="B17" s="127">
        <v>8476</v>
      </c>
      <c r="C17" s="127">
        <v>3971</v>
      </c>
      <c r="D17" s="127">
        <v>4505</v>
      </c>
      <c r="E17" s="120"/>
      <c r="G17" s="131" t="s">
        <v>108</v>
      </c>
      <c r="H17" s="127">
        <v>15343</v>
      </c>
      <c r="I17" s="127">
        <v>7938</v>
      </c>
      <c r="J17" s="127">
        <v>7405</v>
      </c>
    </row>
    <row r="18" spans="1:10" ht="26.25" customHeight="1">
      <c r="A18" s="130" t="s">
        <v>115</v>
      </c>
      <c r="B18" s="126">
        <v>15972</v>
      </c>
      <c r="C18" s="126">
        <v>7351</v>
      </c>
      <c r="D18" s="126">
        <v>8621</v>
      </c>
      <c r="E18" s="120"/>
      <c r="G18" s="132" t="s">
        <v>110</v>
      </c>
      <c r="H18" s="124">
        <v>3031</v>
      </c>
      <c r="I18" s="124">
        <v>1446</v>
      </c>
      <c r="J18" s="124">
        <v>1585</v>
      </c>
    </row>
    <row r="19" spans="1:10" ht="26.25" customHeight="1">
      <c r="A19" s="116"/>
      <c r="B19" s="142">
        <f>SUM(B11:B18)</f>
        <v>314795</v>
      </c>
      <c r="C19" s="142">
        <f>SUM(C11:C18)</f>
        <v>144999</v>
      </c>
      <c r="D19" s="142">
        <f>SUM(D11:D18)</f>
        <v>169796</v>
      </c>
      <c r="E19" s="120"/>
      <c r="G19" s="116"/>
      <c r="H19" s="142">
        <f>SUM(H11:H18)</f>
        <v>345927</v>
      </c>
      <c r="I19" s="142">
        <f>SUM(I11:I18)</f>
        <v>165816</v>
      </c>
      <c r="J19" s="142">
        <f>SUM(J11:J18)</f>
        <v>180111</v>
      </c>
    </row>
    <row r="20" ht="26.25" customHeight="1">
      <c r="E20" s="120"/>
    </row>
    <row r="21" spans="1:10" ht="26.25" customHeight="1">
      <c r="A21" s="125" t="s">
        <v>61</v>
      </c>
      <c r="B21" s="127">
        <v>61528</v>
      </c>
      <c r="C21" s="127">
        <v>28195</v>
      </c>
      <c r="D21" s="127">
        <v>33333</v>
      </c>
      <c r="E21" s="120"/>
      <c r="G21" s="125" t="s">
        <v>88</v>
      </c>
      <c r="H21" s="127">
        <v>67763</v>
      </c>
      <c r="I21" s="127">
        <v>32468</v>
      </c>
      <c r="J21" s="127">
        <v>35295</v>
      </c>
    </row>
    <row r="22" spans="1:10" ht="26.25" customHeight="1">
      <c r="A22" s="125" t="s">
        <v>93</v>
      </c>
      <c r="B22" s="127">
        <v>39603</v>
      </c>
      <c r="C22" s="127">
        <v>18742</v>
      </c>
      <c r="D22" s="127">
        <v>20861</v>
      </c>
      <c r="E22" s="120"/>
      <c r="G22" s="125" t="s">
        <v>90</v>
      </c>
      <c r="H22" s="127">
        <v>42413</v>
      </c>
      <c r="I22" s="127">
        <v>21112</v>
      </c>
      <c r="J22" s="127">
        <v>21301</v>
      </c>
    </row>
    <row r="23" spans="1:10" ht="26.25" customHeight="1">
      <c r="A23" s="125" t="s">
        <v>107</v>
      </c>
      <c r="B23" s="127">
        <v>12404</v>
      </c>
      <c r="C23" s="127">
        <v>5646</v>
      </c>
      <c r="D23" s="127">
        <v>6758</v>
      </c>
      <c r="E23" s="120"/>
      <c r="G23" s="125" t="s">
        <v>78</v>
      </c>
      <c r="H23" s="126">
        <v>14959</v>
      </c>
      <c r="I23" s="126">
        <v>6878</v>
      </c>
      <c r="J23" s="126">
        <v>8081</v>
      </c>
    </row>
    <row r="24" spans="1:10" ht="26.25" customHeight="1">
      <c r="A24" s="125" t="s">
        <v>109</v>
      </c>
      <c r="B24" s="124">
        <v>10641</v>
      </c>
      <c r="C24" s="124">
        <v>4935</v>
      </c>
      <c r="D24" s="124">
        <v>5706</v>
      </c>
      <c r="E24" s="120"/>
      <c r="G24" s="125" t="s">
        <v>80</v>
      </c>
      <c r="H24" s="127">
        <v>18200</v>
      </c>
      <c r="I24" s="127">
        <v>8697</v>
      </c>
      <c r="J24" s="127">
        <v>9503</v>
      </c>
    </row>
    <row r="25" spans="1:10" ht="26.25" customHeight="1">
      <c r="A25" s="131" t="s">
        <v>116</v>
      </c>
      <c r="B25" s="127">
        <v>15068</v>
      </c>
      <c r="C25" s="127">
        <v>7025</v>
      </c>
      <c r="D25" s="127">
        <v>8043</v>
      </c>
      <c r="E25" s="120"/>
      <c r="G25" s="125" t="s">
        <v>82</v>
      </c>
      <c r="H25" s="127">
        <v>10366</v>
      </c>
      <c r="I25" s="127">
        <v>4988</v>
      </c>
      <c r="J25" s="127">
        <v>5378</v>
      </c>
    </row>
    <row r="26" spans="1:10" ht="26.25" customHeight="1">
      <c r="A26" s="132" t="s">
        <v>117</v>
      </c>
      <c r="B26" s="124">
        <v>13858</v>
      </c>
      <c r="C26" s="124">
        <v>6499</v>
      </c>
      <c r="D26" s="124">
        <v>7359</v>
      </c>
      <c r="E26" s="120"/>
      <c r="G26" s="125" t="s">
        <v>84</v>
      </c>
      <c r="H26" s="127">
        <v>5057</v>
      </c>
      <c r="I26" s="127">
        <v>2450</v>
      </c>
      <c r="J26" s="127">
        <v>2607</v>
      </c>
    </row>
    <row r="27" spans="1:10" ht="26.25" customHeight="1">
      <c r="A27" s="116"/>
      <c r="B27" s="142">
        <f>SUM(B21:B26)</f>
        <v>153102</v>
      </c>
      <c r="C27" s="142">
        <f>SUM(C21:C26)</f>
        <v>71042</v>
      </c>
      <c r="D27" s="142">
        <f>SUM(D21:D26)</f>
        <v>82060</v>
      </c>
      <c r="E27" s="120"/>
      <c r="G27" s="125" t="s">
        <v>86</v>
      </c>
      <c r="H27" s="127">
        <v>19680</v>
      </c>
      <c r="I27" s="127">
        <v>9329</v>
      </c>
      <c r="J27" s="127">
        <v>10351</v>
      </c>
    </row>
    <row r="28" spans="1:10" ht="26.25" customHeight="1">
      <c r="A28" s="116"/>
      <c r="B28" s="116"/>
      <c r="C28" s="116"/>
      <c r="D28" s="116"/>
      <c r="E28" s="120"/>
      <c r="G28" s="125" t="s">
        <v>87</v>
      </c>
      <c r="H28" s="127">
        <v>11301</v>
      </c>
      <c r="I28" s="127">
        <v>6260</v>
      </c>
      <c r="J28" s="127">
        <v>5041</v>
      </c>
    </row>
    <row r="29" spans="1:10" ht="26.25" customHeight="1">
      <c r="A29" s="125" t="s">
        <v>91</v>
      </c>
      <c r="B29" s="127">
        <v>63251</v>
      </c>
      <c r="C29" s="127">
        <v>30123</v>
      </c>
      <c r="D29" s="127">
        <v>33128</v>
      </c>
      <c r="E29" s="120"/>
      <c r="G29" s="116"/>
      <c r="H29" s="142">
        <f>SUM(H21:H28)</f>
        <v>189739</v>
      </c>
      <c r="I29" s="142">
        <f>SUM(I21:I28)</f>
        <v>92182</v>
      </c>
      <c r="J29" s="142">
        <f>SUM(J21:J28)</f>
        <v>97557</v>
      </c>
    </row>
    <row r="30" spans="1:10" ht="26.25" customHeight="1">
      <c r="A30" s="125" t="s">
        <v>92</v>
      </c>
      <c r="B30" s="126">
        <v>6132</v>
      </c>
      <c r="C30" s="126">
        <v>3044</v>
      </c>
      <c r="D30" s="126">
        <v>3088</v>
      </c>
      <c r="E30" s="120"/>
      <c r="G30" s="133"/>
      <c r="H30" s="133"/>
      <c r="I30" s="133"/>
      <c r="J30" s="133"/>
    </row>
    <row r="31" spans="1:10" ht="26.25" customHeight="1">
      <c r="A31" s="125" t="s">
        <v>94</v>
      </c>
      <c r="B31" s="127">
        <v>7873</v>
      </c>
      <c r="C31" s="127">
        <v>4062</v>
      </c>
      <c r="D31" s="127">
        <v>3811</v>
      </c>
      <c r="E31" s="120"/>
      <c r="G31" s="135"/>
      <c r="H31" s="134"/>
      <c r="I31" s="136"/>
      <c r="J31" s="137"/>
    </row>
    <row r="32" spans="1:10" ht="26.25" customHeight="1">
      <c r="A32" s="125" t="s">
        <v>96</v>
      </c>
      <c r="B32" s="127">
        <v>2540</v>
      </c>
      <c r="C32" s="127">
        <v>1237</v>
      </c>
      <c r="D32" s="127">
        <v>1303</v>
      </c>
      <c r="E32" s="120"/>
      <c r="G32" s="138"/>
      <c r="H32" s="116"/>
      <c r="I32" s="116"/>
      <c r="J32" s="116"/>
    </row>
    <row r="33" spans="1:10" ht="26.25" customHeight="1">
      <c r="A33" s="125" t="s">
        <v>98</v>
      </c>
      <c r="B33" s="127">
        <v>2710</v>
      </c>
      <c r="C33" s="127">
        <v>1360</v>
      </c>
      <c r="D33" s="127">
        <v>1350</v>
      </c>
      <c r="E33" s="120"/>
      <c r="G33" s="138"/>
      <c r="H33" s="116"/>
      <c r="I33" s="116"/>
      <c r="J33" s="116"/>
    </row>
    <row r="34" spans="1:10" ht="26.25" customHeight="1">
      <c r="A34" s="116"/>
      <c r="B34" s="142">
        <f>SUM(B29:B33)</f>
        <v>82506</v>
      </c>
      <c r="C34" s="142">
        <f>SUM(C29:C33)</f>
        <v>39826</v>
      </c>
      <c r="D34" s="142">
        <f>SUM(D29:D33)</f>
        <v>42680</v>
      </c>
      <c r="E34" s="120"/>
      <c r="G34" s="138"/>
      <c r="H34" s="116"/>
      <c r="I34" s="116"/>
      <c r="J34" s="116"/>
    </row>
    <row r="35" spans="1:10" ht="24" customHeight="1">
      <c r="A35" s="116"/>
      <c r="B35" s="116"/>
      <c r="C35" s="116"/>
      <c r="D35" s="116"/>
      <c r="E35" s="120"/>
      <c r="G35" s="139"/>
      <c r="H35" s="140"/>
      <c r="I35" s="140"/>
      <c r="J35" s="140"/>
    </row>
    <row r="36" spans="1:10" ht="24" customHeight="1">
      <c r="A36" s="116"/>
      <c r="B36" s="116"/>
      <c r="C36" s="116"/>
      <c r="D36" s="116"/>
      <c r="E36" s="120"/>
      <c r="G36" s="139"/>
      <c r="H36" s="140"/>
      <c r="I36" s="140"/>
      <c r="J36" s="140"/>
    </row>
    <row r="37" spans="1:10" ht="24" customHeight="1">
      <c r="A37" s="116"/>
      <c r="B37" s="116"/>
      <c r="C37" s="116"/>
      <c r="D37" s="116"/>
      <c r="E37" s="120"/>
      <c r="G37" s="140"/>
      <c r="H37" s="140"/>
      <c r="I37" s="140"/>
      <c r="J37" s="140"/>
    </row>
    <row r="38" spans="1:10" ht="24" customHeight="1">
      <c r="A38" s="116"/>
      <c r="B38" s="116"/>
      <c r="C38" s="116"/>
      <c r="D38" s="116"/>
      <c r="E38" s="120"/>
      <c r="G38" s="140"/>
      <c r="H38" s="140"/>
      <c r="I38" s="140"/>
      <c r="J38" s="140"/>
    </row>
    <row r="39" spans="5:10" s="140" customFormat="1" ht="24.75" customHeight="1">
      <c r="E39" s="141"/>
      <c r="G39" s="116"/>
      <c r="H39" s="116"/>
      <c r="I39" s="116"/>
      <c r="J39" s="116"/>
    </row>
    <row r="40" spans="5:10" s="140" customFormat="1" ht="24.75" customHeight="1">
      <c r="E40" s="141"/>
      <c r="G40" s="116"/>
      <c r="H40" s="116"/>
      <c r="I40" s="116"/>
      <c r="J40" s="116"/>
    </row>
    <row r="41" spans="5:10" s="140" customFormat="1" ht="24.75" customHeight="1">
      <c r="E41" s="141"/>
      <c r="G41" s="116"/>
      <c r="H41" s="116"/>
      <c r="I41" s="116"/>
      <c r="J41" s="116"/>
    </row>
    <row r="42" spans="5:10" s="140" customFormat="1" ht="24.75" customHeight="1">
      <c r="E42" s="141"/>
      <c r="G42" s="116"/>
      <c r="H42" s="116"/>
      <c r="I42" s="116"/>
      <c r="J42" s="116"/>
    </row>
    <row r="43" spans="1:10" ht="22.5" customHeight="1">
      <c r="A43" s="116"/>
      <c r="B43" s="116"/>
      <c r="C43" s="116"/>
      <c r="D43" s="116"/>
      <c r="E43" s="120"/>
      <c r="G43" s="116"/>
      <c r="H43" s="116"/>
      <c r="I43" s="116"/>
      <c r="J43" s="116"/>
    </row>
    <row r="44" spans="1:10" ht="22.5" customHeight="1">
      <c r="A44" s="116"/>
      <c r="B44" s="116"/>
      <c r="C44" s="116"/>
      <c r="D44" s="116"/>
      <c r="E44" s="116"/>
      <c r="G44" s="116"/>
      <c r="H44" s="116"/>
      <c r="I44" s="116"/>
      <c r="J44" s="116"/>
    </row>
    <row r="45" spans="1:10" ht="22.5" customHeight="1">
      <c r="A45" s="116"/>
      <c r="B45" s="116"/>
      <c r="C45" s="116"/>
      <c r="D45" s="116"/>
      <c r="E45" s="116"/>
      <c r="G45" s="116"/>
      <c r="H45" s="116"/>
      <c r="I45" s="116"/>
      <c r="J45" s="116"/>
    </row>
    <row r="46" spans="1:10" ht="22.5" customHeight="1">
      <c r="A46" s="116"/>
      <c r="B46" s="116"/>
      <c r="C46" s="116"/>
      <c r="D46" s="116"/>
      <c r="E46" s="116"/>
      <c r="G46" s="116"/>
      <c r="H46" s="116"/>
      <c r="I46" s="116"/>
      <c r="J46" s="116"/>
    </row>
    <row r="47" spans="1:10" ht="22.5" customHeight="1">
      <c r="A47" s="116"/>
      <c r="B47" s="116"/>
      <c r="C47" s="116"/>
      <c r="D47" s="116"/>
      <c r="E47" s="116"/>
      <c r="G47" s="116"/>
      <c r="H47" s="116"/>
      <c r="I47" s="116"/>
      <c r="J47" s="116"/>
    </row>
    <row r="48" spans="1:10" ht="22.5" customHeight="1">
      <c r="A48" s="116"/>
      <c r="B48" s="116"/>
      <c r="C48" s="116"/>
      <c r="D48" s="116"/>
      <c r="E48" s="116"/>
      <c r="G48" s="116"/>
      <c r="H48" s="116"/>
      <c r="I48" s="116"/>
      <c r="J48" s="116"/>
    </row>
    <row r="49" spans="1:10" ht="22.5" customHeight="1">
      <c r="A49" s="116"/>
      <c r="B49" s="116"/>
      <c r="C49" s="116"/>
      <c r="D49" s="116"/>
      <c r="E49" s="116"/>
      <c r="G49" s="116"/>
      <c r="H49" s="116"/>
      <c r="I49" s="116"/>
      <c r="J49" s="116"/>
    </row>
    <row r="50" spans="1:10" ht="22.5" customHeight="1">
      <c r="A50" s="116"/>
      <c r="B50" s="116"/>
      <c r="C50" s="116"/>
      <c r="D50" s="116"/>
      <c r="E50" s="116"/>
      <c r="G50" s="116"/>
      <c r="H50" s="116"/>
      <c r="I50" s="116"/>
      <c r="J50" s="116"/>
    </row>
    <row r="51" spans="1:10" ht="22.5" customHeight="1">
      <c r="A51" s="116"/>
      <c r="B51" s="116"/>
      <c r="C51" s="116"/>
      <c r="D51" s="116"/>
      <c r="E51" s="116"/>
      <c r="G51" s="116"/>
      <c r="H51" s="116"/>
      <c r="I51" s="116"/>
      <c r="J51" s="116"/>
    </row>
    <row r="52" spans="1:10" ht="22.5" customHeight="1">
      <c r="A52" s="116"/>
      <c r="B52" s="116"/>
      <c r="C52" s="116"/>
      <c r="D52" s="116"/>
      <c r="E52" s="116"/>
      <c r="G52" s="116"/>
      <c r="H52" s="116"/>
      <c r="I52" s="116"/>
      <c r="J52" s="116"/>
    </row>
    <row r="53" spans="1:10" ht="22.5" customHeight="1">
      <c r="A53" s="116"/>
      <c r="B53" s="116"/>
      <c r="C53" s="116"/>
      <c r="D53" s="116"/>
      <c r="E53" s="116"/>
      <c r="G53" s="116"/>
      <c r="H53" s="116"/>
      <c r="I53" s="116"/>
      <c r="J53" s="116"/>
    </row>
    <row r="54" spans="1:10" ht="22.5" customHeight="1">
      <c r="A54" s="116"/>
      <c r="B54" s="116"/>
      <c r="C54" s="116"/>
      <c r="D54" s="116"/>
      <c r="E54" s="116"/>
      <c r="G54" s="116"/>
      <c r="H54" s="116"/>
      <c r="I54" s="116"/>
      <c r="J54" s="116"/>
    </row>
    <row r="55" spans="1:10" ht="22.5" customHeight="1">
      <c r="A55" s="116"/>
      <c r="B55" s="116"/>
      <c r="C55" s="116"/>
      <c r="D55" s="116"/>
      <c r="E55" s="116"/>
      <c r="G55" s="116"/>
      <c r="H55" s="116"/>
      <c r="I55" s="116"/>
      <c r="J55" s="116"/>
    </row>
    <row r="56" spans="1:10" ht="22.5" customHeight="1">
      <c r="A56" s="116"/>
      <c r="B56" s="116"/>
      <c r="C56" s="116"/>
      <c r="D56" s="116"/>
      <c r="E56" s="116"/>
      <c r="G56" s="116"/>
      <c r="H56" s="116"/>
      <c r="I56" s="116"/>
      <c r="J56" s="116"/>
    </row>
    <row r="57" spans="1:10" ht="22.5" customHeight="1">
      <c r="A57" s="116"/>
      <c r="B57" s="116"/>
      <c r="C57" s="116"/>
      <c r="D57" s="116"/>
      <c r="E57" s="116"/>
      <c r="G57" s="116"/>
      <c r="H57" s="116"/>
      <c r="I57" s="116"/>
      <c r="J57" s="116"/>
    </row>
    <row r="58" spans="1:10" ht="22.5" customHeight="1">
      <c r="A58" s="116"/>
      <c r="B58" s="116"/>
      <c r="C58" s="116"/>
      <c r="D58" s="116"/>
      <c r="E58" s="116"/>
      <c r="G58" s="116"/>
      <c r="H58" s="116"/>
      <c r="I58" s="116"/>
      <c r="J58" s="116"/>
    </row>
    <row r="59" spans="1:10" ht="22.5" customHeight="1">
      <c r="A59" s="116"/>
      <c r="B59" s="116"/>
      <c r="C59" s="116"/>
      <c r="D59" s="116"/>
      <c r="E59" s="116"/>
      <c r="G59" s="116"/>
      <c r="H59" s="116"/>
      <c r="I59" s="116"/>
      <c r="J59" s="116"/>
    </row>
    <row r="60" spans="1:10" ht="22.5" customHeight="1">
      <c r="A60" s="116"/>
      <c r="B60" s="116"/>
      <c r="C60" s="116"/>
      <c r="D60" s="116"/>
      <c r="E60" s="116"/>
      <c r="G60" s="116"/>
      <c r="H60" s="116"/>
      <c r="I60" s="116"/>
      <c r="J60" s="116"/>
    </row>
    <row r="61" spans="1:10" ht="22.5" customHeight="1">
      <c r="A61" s="116"/>
      <c r="B61" s="116"/>
      <c r="C61" s="116"/>
      <c r="D61" s="116"/>
      <c r="E61" s="116"/>
      <c r="G61" s="116"/>
      <c r="H61" s="116"/>
      <c r="I61" s="116"/>
      <c r="J61" s="116"/>
    </row>
    <row r="62" spans="1:10" ht="22.5" customHeight="1">
      <c r="A62" s="116"/>
      <c r="B62" s="116"/>
      <c r="C62" s="116"/>
      <c r="D62" s="116"/>
      <c r="E62" s="116"/>
      <c r="G62" s="116"/>
      <c r="H62" s="116"/>
      <c r="I62" s="116"/>
      <c r="J62" s="116"/>
    </row>
    <row r="63" spans="1:10" ht="22.5" customHeight="1">
      <c r="A63" s="116"/>
      <c r="B63" s="116"/>
      <c r="C63" s="116"/>
      <c r="D63" s="116"/>
      <c r="E63" s="116"/>
      <c r="G63" s="116"/>
      <c r="H63" s="116"/>
      <c r="I63" s="116"/>
      <c r="J63" s="116"/>
    </row>
    <row r="64" spans="1:10" ht="22.5" customHeight="1">
      <c r="A64" s="116"/>
      <c r="B64" s="116"/>
      <c r="C64" s="116"/>
      <c r="D64" s="116"/>
      <c r="E64" s="116"/>
      <c r="G64" s="116"/>
      <c r="H64" s="116"/>
      <c r="I64" s="116"/>
      <c r="J64" s="116"/>
    </row>
    <row r="65" spans="1:10" ht="22.5" customHeight="1">
      <c r="A65" s="116"/>
      <c r="B65" s="116"/>
      <c r="C65" s="116"/>
      <c r="D65" s="116"/>
      <c r="E65" s="116"/>
      <c r="G65" s="116"/>
      <c r="H65" s="116"/>
      <c r="I65" s="116"/>
      <c r="J65" s="116"/>
    </row>
    <row r="66" spans="1:10" ht="22.5" customHeight="1">
      <c r="A66" s="116"/>
      <c r="B66" s="116"/>
      <c r="C66" s="116"/>
      <c r="D66" s="116"/>
      <c r="E66" s="116"/>
      <c r="G66" s="116"/>
      <c r="H66" s="116"/>
      <c r="I66" s="116"/>
      <c r="J66" s="116"/>
    </row>
    <row r="67" spans="1:10" ht="22.5" customHeight="1">
      <c r="A67" s="116"/>
      <c r="B67" s="116"/>
      <c r="C67" s="116"/>
      <c r="D67" s="116"/>
      <c r="E67" s="116"/>
      <c r="G67" s="116"/>
      <c r="H67" s="116"/>
      <c r="I67" s="116"/>
      <c r="J67" s="116"/>
    </row>
    <row r="68" spans="1:10" ht="22.5" customHeight="1">
      <c r="A68" s="116"/>
      <c r="B68" s="116"/>
      <c r="C68" s="116"/>
      <c r="D68" s="116"/>
      <c r="E68" s="116"/>
      <c r="G68" s="116"/>
      <c r="H68" s="116"/>
      <c r="I68" s="116"/>
      <c r="J68" s="116"/>
    </row>
    <row r="69" spans="1:10" ht="22.5" customHeight="1">
      <c r="A69" s="116"/>
      <c r="B69" s="116"/>
      <c r="C69" s="116"/>
      <c r="D69" s="116"/>
      <c r="E69" s="116"/>
      <c r="G69" s="116"/>
      <c r="H69" s="116"/>
      <c r="I69" s="116"/>
      <c r="J69" s="116"/>
    </row>
    <row r="70" spans="1:10" ht="22.5" customHeight="1">
      <c r="A70" s="116"/>
      <c r="B70" s="116"/>
      <c r="C70" s="116"/>
      <c r="D70" s="116"/>
      <c r="E70" s="116"/>
      <c r="G70" s="116"/>
      <c r="H70" s="116"/>
      <c r="I70" s="116"/>
      <c r="J70" s="116"/>
    </row>
    <row r="71" spans="1:10" ht="22.5" customHeight="1">
      <c r="A71" s="116"/>
      <c r="B71" s="116"/>
      <c r="C71" s="116"/>
      <c r="D71" s="116"/>
      <c r="E71" s="116"/>
      <c r="G71" s="116"/>
      <c r="H71" s="116"/>
      <c r="I71" s="116"/>
      <c r="J71" s="116"/>
    </row>
    <row r="72" spans="1:10" ht="22.5" customHeight="1">
      <c r="A72" s="116"/>
      <c r="B72" s="116"/>
      <c r="C72" s="116"/>
      <c r="D72" s="116"/>
      <c r="E72" s="116"/>
      <c r="G72" s="116"/>
      <c r="H72" s="116"/>
      <c r="I72" s="116"/>
      <c r="J72" s="116"/>
    </row>
    <row r="73" spans="1:10" ht="22.5" customHeight="1">
      <c r="A73" s="116"/>
      <c r="B73" s="116"/>
      <c r="C73" s="116"/>
      <c r="D73" s="116"/>
      <c r="E73" s="116"/>
      <c r="G73" s="116"/>
      <c r="H73" s="116"/>
      <c r="I73" s="116"/>
      <c r="J73" s="116"/>
    </row>
    <row r="74" spans="1:10" ht="22.5" customHeight="1">
      <c r="A74" s="116"/>
      <c r="B74" s="116"/>
      <c r="C74" s="116"/>
      <c r="D74" s="116"/>
      <c r="E74" s="116"/>
      <c r="G74" s="116"/>
      <c r="H74" s="116"/>
      <c r="I74" s="116"/>
      <c r="J74" s="116"/>
    </row>
    <row r="75" spans="1:10" ht="22.5" customHeight="1">
      <c r="A75" s="116"/>
      <c r="B75" s="116"/>
      <c r="C75" s="116"/>
      <c r="D75" s="116"/>
      <c r="E75" s="116"/>
      <c r="G75" s="116"/>
      <c r="H75" s="116"/>
      <c r="I75" s="116"/>
      <c r="J75" s="116"/>
    </row>
    <row r="76" spans="1:10" ht="22.5" customHeight="1">
      <c r="A76" s="116"/>
      <c r="B76" s="116"/>
      <c r="C76" s="116"/>
      <c r="D76" s="116"/>
      <c r="E76" s="116"/>
      <c r="G76" s="116"/>
      <c r="H76" s="116"/>
      <c r="I76" s="116"/>
      <c r="J76" s="116"/>
    </row>
    <row r="77" spans="1:10" ht="22.5" customHeight="1">
      <c r="A77" s="116"/>
      <c r="B77" s="116"/>
      <c r="C77" s="116"/>
      <c r="D77" s="116"/>
      <c r="E77" s="116"/>
      <c r="G77" s="116"/>
      <c r="H77" s="116"/>
      <c r="I77" s="116"/>
      <c r="J77" s="116"/>
    </row>
    <row r="78" spans="1:10" ht="22.5" customHeight="1">
      <c r="A78" s="116"/>
      <c r="B78" s="116"/>
      <c r="C78" s="116"/>
      <c r="D78" s="116"/>
      <c r="E78" s="116"/>
      <c r="G78" s="116"/>
      <c r="H78" s="116"/>
      <c r="I78" s="116"/>
      <c r="J78" s="116"/>
    </row>
    <row r="79" spans="1:10" ht="22.5" customHeight="1">
      <c r="A79" s="116"/>
      <c r="B79" s="116"/>
      <c r="C79" s="116"/>
      <c r="D79" s="116"/>
      <c r="E79" s="116"/>
      <c r="G79" s="116"/>
      <c r="H79" s="116"/>
      <c r="I79" s="116"/>
      <c r="J79" s="116"/>
    </row>
    <row r="80" spans="1:10" ht="22.5" customHeight="1">
      <c r="A80" s="116"/>
      <c r="B80" s="116"/>
      <c r="C80" s="116"/>
      <c r="D80" s="116"/>
      <c r="E80" s="116"/>
      <c r="G80" s="116"/>
      <c r="H80" s="116"/>
      <c r="I80" s="116"/>
      <c r="J80" s="116"/>
    </row>
    <row r="81" spans="1:10" ht="22.5" customHeight="1">
      <c r="A81" s="116"/>
      <c r="B81" s="116"/>
      <c r="C81" s="116"/>
      <c r="D81" s="116"/>
      <c r="E81" s="116"/>
      <c r="G81" s="116"/>
      <c r="H81" s="116"/>
      <c r="I81" s="116"/>
      <c r="J81" s="116"/>
    </row>
    <row r="82" spans="1:10" ht="22.5" customHeight="1">
      <c r="A82" s="116"/>
      <c r="B82" s="116"/>
      <c r="C82" s="116"/>
      <c r="D82" s="116"/>
      <c r="E82" s="116"/>
      <c r="G82" s="116"/>
      <c r="H82" s="116"/>
      <c r="I82" s="116"/>
      <c r="J82" s="116"/>
    </row>
    <row r="83" spans="1:10" ht="22.5" customHeight="1">
      <c r="A83" s="116"/>
      <c r="B83" s="116"/>
      <c r="C83" s="116"/>
      <c r="D83" s="116"/>
      <c r="E83" s="116"/>
      <c r="G83" s="116"/>
      <c r="H83" s="116"/>
      <c r="I83" s="116"/>
      <c r="J83" s="116"/>
    </row>
    <row r="84" spans="1:5" ht="22.5" customHeight="1">
      <c r="A84" s="116"/>
      <c r="B84" s="116"/>
      <c r="C84" s="116"/>
      <c r="D84" s="116"/>
      <c r="E84" s="116"/>
    </row>
    <row r="85" spans="1:5" ht="22.5" customHeight="1">
      <c r="A85" s="116"/>
      <c r="B85" s="116"/>
      <c r="C85" s="116"/>
      <c r="D85" s="116"/>
      <c r="E85" s="116"/>
    </row>
    <row r="86" spans="1:5" ht="22.5" customHeight="1">
      <c r="A86" s="116"/>
      <c r="B86" s="116"/>
      <c r="C86" s="116"/>
      <c r="D86" s="116"/>
      <c r="E86" s="116"/>
    </row>
    <row r="87" spans="1:5" ht="22.5" customHeight="1">
      <c r="A87" s="116"/>
      <c r="B87" s="116"/>
      <c r="C87" s="116"/>
      <c r="D87" s="116"/>
      <c r="E87" s="116"/>
    </row>
    <row r="88" spans="1:5" ht="22.5" customHeight="1">
      <c r="A88" s="116"/>
      <c r="B88" s="116"/>
      <c r="C88" s="116"/>
      <c r="D88" s="116"/>
      <c r="E88" s="116"/>
    </row>
    <row r="89" spans="1:5" ht="22.5" customHeight="1">
      <c r="A89" s="116"/>
      <c r="B89" s="116"/>
      <c r="C89" s="116"/>
      <c r="D89" s="116"/>
      <c r="E89" s="116"/>
    </row>
    <row r="90" spans="1:5" ht="22.5" customHeight="1">
      <c r="A90" s="116"/>
      <c r="B90" s="116"/>
      <c r="C90" s="116"/>
      <c r="D90" s="116"/>
      <c r="E90" s="116"/>
    </row>
    <row r="91" spans="1:5" ht="22.5" customHeight="1">
      <c r="A91" s="116"/>
      <c r="B91" s="116"/>
      <c r="C91" s="116"/>
      <c r="D91" s="116"/>
      <c r="E91" s="116"/>
    </row>
    <row r="92" spans="1:5" ht="22.5" customHeight="1">
      <c r="A92" s="116"/>
      <c r="B92" s="116"/>
      <c r="C92" s="116"/>
      <c r="D92" s="116"/>
      <c r="E92" s="116"/>
    </row>
    <row r="93" ht="22.5" customHeight="1">
      <c r="E93" s="116"/>
    </row>
    <row r="94" ht="22.5" customHeight="1">
      <c r="E94" s="116"/>
    </row>
    <row r="95" ht="22.5" customHeight="1">
      <c r="E95" s="116"/>
    </row>
    <row r="96" ht="22.5" customHeight="1">
      <c r="E96" s="116"/>
    </row>
  </sheetData>
  <mergeCells count="4">
    <mergeCell ref="G3:G4"/>
    <mergeCell ref="H3:J3"/>
    <mergeCell ref="A3:A4"/>
    <mergeCell ref="B3:D3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8"/>
  <sheetViews>
    <sheetView tabSelected="1" workbookViewId="0" topLeftCell="A1">
      <pane xSplit="5" ySplit="6" topLeftCell="F7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00390625" defaultRowHeight="18" customHeight="1"/>
  <cols>
    <col min="1" max="1" width="7.125" style="0" customWidth="1"/>
    <col min="2" max="3" width="9.625" style="0" customWidth="1"/>
    <col min="5" max="5" width="6.75390625" style="0" customWidth="1"/>
    <col min="10" max="15" width="9.125" style="0" bestFit="1" customWidth="1"/>
    <col min="16" max="16" width="9.125" style="94" bestFit="1" customWidth="1"/>
    <col min="17" max="17" width="9.125" style="86" bestFit="1" customWidth="1"/>
    <col min="18" max="21" width="9.125" style="0" bestFit="1" customWidth="1"/>
  </cols>
  <sheetData>
    <row r="1" spans="1:8" ht="14.25">
      <c r="A1" t="s">
        <v>126</v>
      </c>
      <c r="H1" s="159"/>
    </row>
    <row r="2" ht="18" customHeight="1" thickBot="1"/>
    <row r="3" spans="1:21" ht="18" customHeight="1">
      <c r="A3" s="209" t="s">
        <v>0</v>
      </c>
      <c r="B3" s="212" t="s">
        <v>62</v>
      </c>
      <c r="C3" s="212"/>
      <c r="D3" s="212" t="s">
        <v>118</v>
      </c>
      <c r="E3" s="212"/>
      <c r="F3" s="224" t="s">
        <v>46</v>
      </c>
      <c r="G3" s="224"/>
      <c r="H3" s="224"/>
      <c r="I3" s="224"/>
      <c r="J3" s="224"/>
      <c r="K3" s="224"/>
      <c r="L3" s="225" t="s">
        <v>47</v>
      </c>
      <c r="M3" s="190"/>
      <c r="N3" s="190"/>
      <c r="O3" s="190"/>
      <c r="P3" s="226" t="s">
        <v>48</v>
      </c>
      <c r="Q3" s="227"/>
      <c r="R3" s="190" t="s">
        <v>49</v>
      </c>
      <c r="S3" s="190"/>
      <c r="T3" s="190"/>
      <c r="U3" s="191"/>
    </row>
    <row r="4" spans="1:21" ht="18" customHeight="1">
      <c r="A4" s="210"/>
      <c r="B4" s="213"/>
      <c r="C4" s="213"/>
      <c r="D4" s="213"/>
      <c r="E4" s="213"/>
      <c r="F4" s="218" t="s">
        <v>55</v>
      </c>
      <c r="G4" s="215" t="s">
        <v>1</v>
      </c>
      <c r="H4" s="199" t="s">
        <v>2</v>
      </c>
      <c r="I4" s="215" t="s">
        <v>3</v>
      </c>
      <c r="J4" s="202" t="s">
        <v>4</v>
      </c>
      <c r="K4" s="203"/>
      <c r="L4" s="199" t="s">
        <v>55</v>
      </c>
      <c r="M4" s="215" t="s">
        <v>1</v>
      </c>
      <c r="N4" s="218" t="s">
        <v>2</v>
      </c>
      <c r="O4" s="215" t="s">
        <v>3</v>
      </c>
      <c r="P4" s="221" t="s">
        <v>55</v>
      </c>
      <c r="Q4" s="192" t="s">
        <v>1</v>
      </c>
      <c r="R4" s="199" t="s">
        <v>55</v>
      </c>
      <c r="S4" s="215" t="s">
        <v>1</v>
      </c>
      <c r="T4" s="199" t="s">
        <v>2</v>
      </c>
      <c r="U4" s="206" t="s">
        <v>3</v>
      </c>
    </row>
    <row r="5" spans="1:21" ht="18" customHeight="1">
      <c r="A5" s="210"/>
      <c r="B5" s="213"/>
      <c r="C5" s="213"/>
      <c r="D5" s="213"/>
      <c r="E5" s="213"/>
      <c r="F5" s="219"/>
      <c r="G5" s="216"/>
      <c r="H5" s="200"/>
      <c r="I5" s="216"/>
      <c r="J5" s="204"/>
      <c r="K5" s="205"/>
      <c r="L5" s="200"/>
      <c r="M5" s="216"/>
      <c r="N5" s="219"/>
      <c r="O5" s="216"/>
      <c r="P5" s="222"/>
      <c r="Q5" s="193"/>
      <c r="R5" s="200"/>
      <c r="S5" s="216"/>
      <c r="T5" s="200"/>
      <c r="U5" s="207"/>
    </row>
    <row r="6" spans="1:21" ht="18" customHeight="1">
      <c r="A6" s="211"/>
      <c r="B6" s="214"/>
      <c r="C6" s="214"/>
      <c r="D6" s="214"/>
      <c r="E6" s="214"/>
      <c r="F6" s="220"/>
      <c r="G6" s="217"/>
      <c r="H6" s="201"/>
      <c r="I6" s="217"/>
      <c r="J6" s="2" t="s">
        <v>55</v>
      </c>
      <c r="K6" s="3" t="s">
        <v>56</v>
      </c>
      <c r="L6" s="201"/>
      <c r="M6" s="217"/>
      <c r="N6" s="220"/>
      <c r="O6" s="217"/>
      <c r="P6" s="223"/>
      <c r="Q6" s="194"/>
      <c r="R6" s="201"/>
      <c r="S6" s="217"/>
      <c r="T6" s="201"/>
      <c r="U6" s="208"/>
    </row>
    <row r="7" spans="1:21" s="108" customFormat="1" ht="18" customHeight="1">
      <c r="A7" s="174" t="s">
        <v>26</v>
      </c>
      <c r="B7" s="182" t="s">
        <v>120</v>
      </c>
      <c r="C7" s="183"/>
      <c r="D7" s="176">
        <f>SUM(D9:E15)</f>
        <v>1423425</v>
      </c>
      <c r="E7" s="177"/>
      <c r="F7" s="99">
        <f>SUM(F9:F15)</f>
        <v>10556</v>
      </c>
      <c r="G7" s="100">
        <v>7.4</v>
      </c>
      <c r="H7" s="99">
        <f>SUM(H9:H15)</f>
        <v>5301</v>
      </c>
      <c r="I7" s="101">
        <f>SUM(I9:I15)</f>
        <v>5255</v>
      </c>
      <c r="J7" s="102">
        <f>SUM(J9:J15)</f>
        <v>948</v>
      </c>
      <c r="K7" s="103">
        <f>J7/F7*100</f>
        <v>8.980674497915878</v>
      </c>
      <c r="L7" s="104">
        <f>SUM(L9:L15)</f>
        <v>14733</v>
      </c>
      <c r="M7" s="103">
        <v>10.4</v>
      </c>
      <c r="N7" s="104">
        <f>SUM(N9:N15)</f>
        <v>7955</v>
      </c>
      <c r="O7" s="101">
        <f>SUM(O9:O15)</f>
        <v>6778</v>
      </c>
      <c r="P7" s="105">
        <f>SUM(P9:P15)</f>
        <v>-4177</v>
      </c>
      <c r="Q7" s="106">
        <v>-2.9</v>
      </c>
      <c r="R7" s="99">
        <f>SUM(R9:R15)</f>
        <v>32</v>
      </c>
      <c r="S7" s="103">
        <v>3</v>
      </c>
      <c r="T7" s="99">
        <f>SUM(T9:T15)</f>
        <v>15</v>
      </c>
      <c r="U7" s="107">
        <f>SUM(U9:U15)</f>
        <v>17</v>
      </c>
    </row>
    <row r="8" spans="1:21" ht="18" customHeight="1">
      <c r="A8" s="175"/>
      <c r="B8" s="184" t="s">
        <v>119</v>
      </c>
      <c r="C8" s="185"/>
      <c r="D8" s="178">
        <v>1432727</v>
      </c>
      <c r="E8" s="179"/>
      <c r="F8" s="22">
        <v>10524</v>
      </c>
      <c r="G8" s="17">
        <v>7.3</v>
      </c>
      <c r="H8" s="22">
        <v>5380</v>
      </c>
      <c r="I8" s="27">
        <v>5144</v>
      </c>
      <c r="J8" s="31">
        <v>974</v>
      </c>
      <c r="K8" s="23">
        <v>9.3</v>
      </c>
      <c r="L8" s="16">
        <v>14882</v>
      </c>
      <c r="M8" s="23">
        <v>10.4</v>
      </c>
      <c r="N8" s="16">
        <v>8211</v>
      </c>
      <c r="O8" s="27">
        <v>6671</v>
      </c>
      <c r="P8" s="95">
        <v>-4358</v>
      </c>
      <c r="Q8" s="89">
        <v>-3</v>
      </c>
      <c r="R8" s="22">
        <v>29</v>
      </c>
      <c r="S8" s="23">
        <v>2.8</v>
      </c>
      <c r="T8" s="22">
        <v>14</v>
      </c>
      <c r="U8" s="38">
        <v>15</v>
      </c>
    </row>
    <row r="9" spans="1:21" ht="18" customHeight="1">
      <c r="A9" s="1" t="s">
        <v>5</v>
      </c>
      <c r="B9" s="6"/>
      <c r="C9" s="13"/>
      <c r="D9" s="165">
        <f>SUM(D21:E28)</f>
        <v>314795</v>
      </c>
      <c r="E9" s="166"/>
      <c r="F9" s="20">
        <f>SUM(H9:I9)</f>
        <v>2204</v>
      </c>
      <c r="G9" s="21">
        <f aca="true" t="shared" si="0" ref="G9:G35">F9/D9*1000</f>
        <v>7.001381851681253</v>
      </c>
      <c r="H9" s="20">
        <f>SUM(H21:H28)</f>
        <v>1108</v>
      </c>
      <c r="I9" s="28">
        <f>SUM(I21:I28)</f>
        <v>1096</v>
      </c>
      <c r="J9" s="32">
        <f>SUM(J21:J28)</f>
        <v>224</v>
      </c>
      <c r="K9" s="21">
        <f>J9/F9*100</f>
        <v>10.163339382940109</v>
      </c>
      <c r="L9" s="34">
        <f aca="true" t="shared" si="1" ref="L9:L15">SUM(N9:O9)</f>
        <v>3565</v>
      </c>
      <c r="M9" s="21">
        <f aca="true" t="shared" si="2" ref="M9:M36">L9/D9*1000</f>
        <v>11.324830445210376</v>
      </c>
      <c r="N9" s="34">
        <f>SUM(N21:N28)</f>
        <v>1887</v>
      </c>
      <c r="O9" s="28">
        <f>SUM(O21:O28)</f>
        <v>1678</v>
      </c>
      <c r="P9" s="96">
        <f>SUM(P21:P28)</f>
        <v>-1361</v>
      </c>
      <c r="Q9" s="88">
        <f aca="true" t="shared" si="3" ref="Q9:Q36">P9/D9*1000</f>
        <v>-4.323448593529122</v>
      </c>
      <c r="R9" s="32">
        <f aca="true" t="shared" si="4" ref="R9:R15">SUM(T9:U9)</f>
        <v>2</v>
      </c>
      <c r="S9" s="21">
        <f aca="true" t="shared" si="5" ref="S9:S36">R9/F9*1000</f>
        <v>0.9074410163339383</v>
      </c>
      <c r="T9" s="32">
        <f>SUM(T21:T28)</f>
        <v>0</v>
      </c>
      <c r="U9" s="36">
        <f>SUM(U21:U28)</f>
        <v>2</v>
      </c>
    </row>
    <row r="10" spans="1:21" ht="18" customHeight="1">
      <c r="A10" s="1" t="s">
        <v>6</v>
      </c>
      <c r="B10" s="6"/>
      <c r="C10" s="13"/>
      <c r="D10" s="165">
        <f>SUM(D29:E36)</f>
        <v>345927</v>
      </c>
      <c r="E10" s="166"/>
      <c r="F10" s="20">
        <f aca="true" t="shared" si="6" ref="F10:F15">SUM(H10:I10)</f>
        <v>2671</v>
      </c>
      <c r="G10" s="21">
        <f t="shared" si="0"/>
        <v>7.721282235847448</v>
      </c>
      <c r="H10" s="20">
        <f>SUM(H29:H36)</f>
        <v>1348</v>
      </c>
      <c r="I10" s="28">
        <f>SUM(I29:I36)</f>
        <v>1323</v>
      </c>
      <c r="J10" s="32">
        <f>SUM(J29:J36)</f>
        <v>212</v>
      </c>
      <c r="K10" s="21">
        <f aca="true" t="shared" si="7" ref="K10:K36">J10/F10*100</f>
        <v>7.937102208910521</v>
      </c>
      <c r="L10" s="34">
        <f t="shared" si="1"/>
        <v>3202</v>
      </c>
      <c r="M10" s="21">
        <f t="shared" si="2"/>
        <v>9.25628817640716</v>
      </c>
      <c r="N10" s="34">
        <f>SUM(N29:N36)</f>
        <v>1718</v>
      </c>
      <c r="O10" s="28">
        <f>SUM(O29:O36)</f>
        <v>1484</v>
      </c>
      <c r="P10" s="96">
        <f>SUM(P29:P36)</f>
        <v>-531</v>
      </c>
      <c r="Q10" s="88">
        <f t="shared" si="3"/>
        <v>-1.5350059405597136</v>
      </c>
      <c r="R10" s="32">
        <f t="shared" si="4"/>
        <v>9</v>
      </c>
      <c r="S10" s="21">
        <f t="shared" si="5"/>
        <v>3.3695245226506927</v>
      </c>
      <c r="T10" s="32">
        <f>SUM(T29:T36)</f>
        <v>6</v>
      </c>
      <c r="U10" s="36">
        <f>SUM(U29:U36)</f>
        <v>3</v>
      </c>
    </row>
    <row r="11" spans="1:21" ht="18" customHeight="1">
      <c r="A11" s="1" t="s">
        <v>122</v>
      </c>
      <c r="B11" s="6"/>
      <c r="C11" s="13"/>
      <c r="D11" s="165">
        <f>D16</f>
        <v>309108</v>
      </c>
      <c r="E11" s="166"/>
      <c r="F11" s="20">
        <f>SUM(H11:I11)</f>
        <v>2386</v>
      </c>
      <c r="G11" s="21">
        <f>F11/D11*1000</f>
        <v>7.718984950243928</v>
      </c>
      <c r="H11" s="20">
        <f>H16</f>
        <v>1193</v>
      </c>
      <c r="I11" s="28">
        <f>I16</f>
        <v>1193</v>
      </c>
      <c r="J11" s="32">
        <f>J16</f>
        <v>220</v>
      </c>
      <c r="K11" s="21">
        <f>J11/F11*100</f>
        <v>9.220452640402348</v>
      </c>
      <c r="L11" s="34">
        <f>SUM(N11:O11)</f>
        <v>2866</v>
      </c>
      <c r="M11" s="21">
        <f>L11/D11*1000</f>
        <v>9.271840262950167</v>
      </c>
      <c r="N11" s="34">
        <f>N16</f>
        <v>1570</v>
      </c>
      <c r="O11" s="28">
        <f>O16</f>
        <v>1296</v>
      </c>
      <c r="P11" s="96">
        <f>P16</f>
        <v>-480</v>
      </c>
      <c r="Q11" s="88">
        <f>P11/D11*1000</f>
        <v>-1.5528553127062386</v>
      </c>
      <c r="R11" s="32">
        <f>SUM(T11:U11)</f>
        <v>10</v>
      </c>
      <c r="S11" s="21">
        <f>R11/F11*1000</f>
        <v>4.191114836546522</v>
      </c>
      <c r="T11" s="32">
        <f>T16</f>
        <v>6</v>
      </c>
      <c r="U11" s="36">
        <f>U16</f>
        <v>4</v>
      </c>
    </row>
    <row r="12" spans="1:21" ht="18" customHeight="1">
      <c r="A12" s="1" t="s">
        <v>121</v>
      </c>
      <c r="B12" s="6"/>
      <c r="C12" s="13"/>
      <c r="D12" s="165">
        <f>SUM(D17:E20)</f>
        <v>28248</v>
      </c>
      <c r="E12" s="166"/>
      <c r="F12" s="20">
        <f>SUM(H12:I12)</f>
        <v>137</v>
      </c>
      <c r="G12" s="21">
        <f t="shared" si="0"/>
        <v>4.849900877938261</v>
      </c>
      <c r="H12" s="20">
        <f>SUM(H17:H20)</f>
        <v>72</v>
      </c>
      <c r="I12" s="28">
        <f>SUM(I17:I20)</f>
        <v>65</v>
      </c>
      <c r="J12" s="32">
        <f>SUM(J17:J20)</f>
        <v>12</v>
      </c>
      <c r="K12" s="21">
        <f t="shared" si="7"/>
        <v>8.75912408759124</v>
      </c>
      <c r="L12" s="34">
        <f t="shared" si="1"/>
        <v>396</v>
      </c>
      <c r="M12" s="21">
        <f t="shared" si="2"/>
        <v>14.018691588785046</v>
      </c>
      <c r="N12" s="34">
        <f>SUM(N17:N20)</f>
        <v>217</v>
      </c>
      <c r="O12" s="28">
        <f>SUM(O17:O20)</f>
        <v>179</v>
      </c>
      <c r="P12" s="96">
        <f>SUM(P17:P20)</f>
        <v>-259</v>
      </c>
      <c r="Q12" s="88">
        <f t="shared" si="3"/>
        <v>-9.168790710846785</v>
      </c>
      <c r="R12" s="32">
        <f t="shared" si="4"/>
        <v>0</v>
      </c>
      <c r="S12" s="21">
        <f t="shared" si="5"/>
        <v>0</v>
      </c>
      <c r="T12" s="32">
        <f>SUM(T17:T20)</f>
        <v>0</v>
      </c>
      <c r="U12" s="36">
        <f>SUM(U17:U20)</f>
        <v>0</v>
      </c>
    </row>
    <row r="13" spans="1:21" ht="18" customHeight="1">
      <c r="A13" s="1" t="s">
        <v>7</v>
      </c>
      <c r="B13" s="6"/>
      <c r="C13" s="13"/>
      <c r="D13" s="165">
        <f>SUM('人口動態総覧（４－２）'!D7:E12)</f>
        <v>153102</v>
      </c>
      <c r="E13" s="166"/>
      <c r="F13" s="20">
        <f t="shared" si="6"/>
        <v>936</v>
      </c>
      <c r="G13" s="21">
        <f t="shared" si="0"/>
        <v>6.113571344593801</v>
      </c>
      <c r="H13" s="20">
        <f>SUM('人口動態総覧（４－２）'!H7:H12)</f>
        <v>477</v>
      </c>
      <c r="I13" s="28">
        <f>SUM('人口動態総覧（４－２）'!I7:I12)</f>
        <v>459</v>
      </c>
      <c r="J13" s="32">
        <f>SUM('人口動態総覧（４－２）'!J7:J12)</f>
        <v>90</v>
      </c>
      <c r="K13" s="21">
        <f t="shared" si="7"/>
        <v>9.615384615384617</v>
      </c>
      <c r="L13" s="34">
        <f t="shared" si="1"/>
        <v>1906</v>
      </c>
      <c r="M13" s="21">
        <f t="shared" si="2"/>
        <v>12.449216861961308</v>
      </c>
      <c r="N13" s="34">
        <f>SUM('人口動態総覧（４－２）'!N7:N12)</f>
        <v>1023</v>
      </c>
      <c r="O13" s="28">
        <f>SUM('人口動態総覧（４－２）'!O7:O12)</f>
        <v>883</v>
      </c>
      <c r="P13" s="96">
        <f>SUM('人口動態総覧（４－２）'!P7:P12)</f>
        <v>-970</v>
      </c>
      <c r="Q13" s="88">
        <f t="shared" si="3"/>
        <v>-6.335645517367507</v>
      </c>
      <c r="R13" s="32">
        <f t="shared" si="4"/>
        <v>4</v>
      </c>
      <c r="S13" s="21">
        <f t="shared" si="5"/>
        <v>4.273504273504274</v>
      </c>
      <c r="T13" s="32">
        <f>SUM('人口動態総覧（４－２）'!T7:T12)</f>
        <v>0</v>
      </c>
      <c r="U13" s="36">
        <f>SUM('人口動態総覧（４－２）'!U7:U12)</f>
        <v>4</v>
      </c>
    </row>
    <row r="14" spans="1:21" ht="18" customHeight="1">
      <c r="A14" s="1" t="s">
        <v>8</v>
      </c>
      <c r="B14" s="6"/>
      <c r="C14" s="13"/>
      <c r="D14" s="165">
        <f>SUM('人口動態総覧（４－２）'!D13:E20)</f>
        <v>189739</v>
      </c>
      <c r="E14" s="166"/>
      <c r="F14" s="20">
        <f t="shared" si="6"/>
        <v>1570</v>
      </c>
      <c r="G14" s="21">
        <f t="shared" si="0"/>
        <v>8.274524478362382</v>
      </c>
      <c r="H14" s="20">
        <f>SUM('人口動態総覧（４－２）'!H13:H20)</f>
        <v>767</v>
      </c>
      <c r="I14" s="28">
        <f>SUM('人口動態総覧（４－２）'!I13:I20)</f>
        <v>803</v>
      </c>
      <c r="J14" s="32">
        <f>SUM('人口動態総覧（４－２）'!J13:J20)</f>
        <v>125</v>
      </c>
      <c r="K14" s="21">
        <f t="shared" si="7"/>
        <v>7.961783439490445</v>
      </c>
      <c r="L14" s="34">
        <f t="shared" si="1"/>
        <v>1866</v>
      </c>
      <c r="M14" s="21">
        <f t="shared" si="2"/>
        <v>9.83456221441032</v>
      </c>
      <c r="N14" s="34">
        <f>SUM('人口動態総覧（４－２）'!N13:N20)</f>
        <v>1027</v>
      </c>
      <c r="O14" s="28">
        <f>SUM('人口動態総覧（４－２）'!O13:O20)</f>
        <v>839</v>
      </c>
      <c r="P14" s="96">
        <f>SUM('人口動態総覧（４－２）'!P13:P20)</f>
        <v>-296</v>
      </c>
      <c r="Q14" s="88">
        <f t="shared" si="3"/>
        <v>-1.5600377360479396</v>
      </c>
      <c r="R14" s="32">
        <f t="shared" si="4"/>
        <v>6</v>
      </c>
      <c r="S14" s="21">
        <f t="shared" si="5"/>
        <v>3.821656050955414</v>
      </c>
      <c r="T14" s="32">
        <f>SUM('人口動態総覧（４－２）'!T13:T20)</f>
        <v>2</v>
      </c>
      <c r="U14" s="36">
        <f>SUM('人口動態総覧（４－２）'!U13:U20)</f>
        <v>4</v>
      </c>
    </row>
    <row r="15" spans="1:21" ht="18" customHeight="1">
      <c r="A15" s="1" t="s">
        <v>9</v>
      </c>
      <c r="B15" s="6"/>
      <c r="C15" s="14"/>
      <c r="D15" s="170">
        <f>SUM('人口動態総覧（４－２）'!D21:E25)</f>
        <v>82506</v>
      </c>
      <c r="E15" s="171"/>
      <c r="F15" s="22">
        <f t="shared" si="6"/>
        <v>652</v>
      </c>
      <c r="G15" s="23">
        <f t="shared" si="0"/>
        <v>7.902455578988195</v>
      </c>
      <c r="H15" s="22">
        <f>SUM('人口動態総覧（４－２）'!H21:H25)</f>
        <v>336</v>
      </c>
      <c r="I15" s="27">
        <f>SUM('人口動態総覧（４－２）'!I21:I25)</f>
        <v>316</v>
      </c>
      <c r="J15" s="31">
        <f>SUM('人口動態総覧（４－２）'!J21:J25)</f>
        <v>65</v>
      </c>
      <c r="K15" s="23">
        <f t="shared" si="7"/>
        <v>9.969325153374232</v>
      </c>
      <c r="L15" s="16">
        <f t="shared" si="1"/>
        <v>932</v>
      </c>
      <c r="M15" s="23">
        <f t="shared" si="2"/>
        <v>11.296148158921776</v>
      </c>
      <c r="N15" s="16">
        <f>SUM('人口動態総覧（４－２）'!N21:N25)</f>
        <v>513</v>
      </c>
      <c r="O15" s="27">
        <f>SUM('人口動態総覧（４－２）'!O21:O25)</f>
        <v>419</v>
      </c>
      <c r="P15" s="95">
        <f>SUM('人口動態総覧（４－２）'!P21:P25)</f>
        <v>-280</v>
      </c>
      <c r="Q15" s="89">
        <f t="shared" si="3"/>
        <v>-3.3936925799335804</v>
      </c>
      <c r="R15" s="31">
        <f t="shared" si="4"/>
        <v>1</v>
      </c>
      <c r="S15" s="23">
        <f t="shared" si="5"/>
        <v>1.5337423312883436</v>
      </c>
      <c r="T15" s="31">
        <f>SUM('人口動態総覧（４－２）'!T21:T25)</f>
        <v>1</v>
      </c>
      <c r="U15" s="39">
        <f>SUM('人口動態総覧（４－２）'!U21:U25)</f>
        <v>0</v>
      </c>
    </row>
    <row r="16" spans="1:21" ht="18" customHeight="1">
      <c r="A16" s="143">
        <v>201</v>
      </c>
      <c r="B16" s="195" t="s">
        <v>10</v>
      </c>
      <c r="C16" s="196"/>
      <c r="D16" s="197">
        <v>309108</v>
      </c>
      <c r="E16" s="198"/>
      <c r="F16" s="153">
        <f aca="true" t="shared" si="8" ref="F16:F36">SUM(H16:I16)</f>
        <v>2386</v>
      </c>
      <c r="G16" s="145">
        <f>F16/D16*1000</f>
        <v>7.718984950243928</v>
      </c>
      <c r="H16" s="153">
        <v>1193</v>
      </c>
      <c r="I16" s="154">
        <v>1193</v>
      </c>
      <c r="J16" s="146">
        <v>220</v>
      </c>
      <c r="K16" s="145">
        <f>J16/F16*100</f>
        <v>9.220452640402348</v>
      </c>
      <c r="L16" s="151">
        <f aca="true" t="shared" si="9" ref="L16:L36">SUM(N16:O16)</f>
        <v>2866</v>
      </c>
      <c r="M16" s="145">
        <f>L16/D16*1000</f>
        <v>9.271840262950167</v>
      </c>
      <c r="N16" s="151">
        <v>1570</v>
      </c>
      <c r="O16" s="154">
        <v>1296</v>
      </c>
      <c r="P16" s="155">
        <f>F16-L16</f>
        <v>-480</v>
      </c>
      <c r="Q16" s="156">
        <f t="shared" si="3"/>
        <v>-1.5528553127062386</v>
      </c>
      <c r="R16" s="146">
        <f aca="true" t="shared" si="10" ref="R16:R36">SUM(T16:U16)</f>
        <v>10</v>
      </c>
      <c r="S16" s="145">
        <f t="shared" si="5"/>
        <v>4.191114836546522</v>
      </c>
      <c r="T16" s="146">
        <v>6</v>
      </c>
      <c r="U16" s="157">
        <v>4</v>
      </c>
    </row>
    <row r="17" spans="1:21" ht="18" customHeight="1">
      <c r="A17" s="9">
        <v>301</v>
      </c>
      <c r="B17" s="186" t="s">
        <v>11</v>
      </c>
      <c r="C17" s="187"/>
      <c r="D17" s="165">
        <v>13182</v>
      </c>
      <c r="E17" s="166"/>
      <c r="F17" s="20">
        <f t="shared" si="8"/>
        <v>75</v>
      </c>
      <c r="G17" s="21">
        <f t="shared" si="0"/>
        <v>5.689576695493855</v>
      </c>
      <c r="H17" s="20">
        <v>35</v>
      </c>
      <c r="I17" s="28">
        <v>40</v>
      </c>
      <c r="J17" s="32">
        <v>4</v>
      </c>
      <c r="K17" s="21">
        <f t="shared" si="7"/>
        <v>5.333333333333334</v>
      </c>
      <c r="L17" s="34">
        <f t="shared" si="9"/>
        <v>196</v>
      </c>
      <c r="M17" s="21">
        <f t="shared" si="2"/>
        <v>14.868760430890609</v>
      </c>
      <c r="N17" s="34">
        <v>103</v>
      </c>
      <c r="O17" s="28">
        <v>93</v>
      </c>
      <c r="P17" s="96">
        <f aca="true" t="shared" si="11" ref="P17:P36">F17-L17</f>
        <v>-121</v>
      </c>
      <c r="Q17" s="88">
        <f t="shared" si="3"/>
        <v>-9.179183735396753</v>
      </c>
      <c r="R17" s="32">
        <f t="shared" si="10"/>
        <v>0</v>
      </c>
      <c r="S17" s="21">
        <f t="shared" si="5"/>
        <v>0</v>
      </c>
      <c r="T17" s="32">
        <v>0</v>
      </c>
      <c r="U17" s="36">
        <v>0</v>
      </c>
    </row>
    <row r="18" spans="1:21" ht="18" customHeight="1">
      <c r="A18" s="9">
        <v>303</v>
      </c>
      <c r="B18" s="186" t="s">
        <v>12</v>
      </c>
      <c r="C18" s="187"/>
      <c r="D18" s="165">
        <v>3695</v>
      </c>
      <c r="E18" s="166"/>
      <c r="F18" s="20">
        <f t="shared" si="8"/>
        <v>10</v>
      </c>
      <c r="G18" s="21">
        <f t="shared" si="0"/>
        <v>2.7063599458728014</v>
      </c>
      <c r="H18" s="20">
        <v>7</v>
      </c>
      <c r="I18" s="28">
        <v>3</v>
      </c>
      <c r="J18" s="32">
        <v>0</v>
      </c>
      <c r="K18" s="21">
        <f t="shared" si="7"/>
        <v>0</v>
      </c>
      <c r="L18" s="34">
        <f t="shared" si="9"/>
        <v>54</v>
      </c>
      <c r="M18" s="21">
        <f t="shared" si="2"/>
        <v>14.614343707713125</v>
      </c>
      <c r="N18" s="34">
        <v>32</v>
      </c>
      <c r="O18" s="28">
        <v>22</v>
      </c>
      <c r="P18" s="96">
        <f t="shared" si="11"/>
        <v>-44</v>
      </c>
      <c r="Q18" s="88">
        <f t="shared" si="3"/>
        <v>-11.907983761840324</v>
      </c>
      <c r="R18" s="32">
        <f t="shared" si="10"/>
        <v>0</v>
      </c>
      <c r="S18" s="21">
        <f t="shared" si="5"/>
        <v>0</v>
      </c>
      <c r="T18" s="32">
        <v>0</v>
      </c>
      <c r="U18" s="36">
        <v>0</v>
      </c>
    </row>
    <row r="19" spans="1:21" ht="18" customHeight="1">
      <c r="A19" s="9">
        <v>304</v>
      </c>
      <c r="B19" s="186" t="s">
        <v>66</v>
      </c>
      <c r="C19" s="187"/>
      <c r="D19" s="165">
        <v>3370</v>
      </c>
      <c r="E19" s="166"/>
      <c r="F19" s="20">
        <f t="shared" si="8"/>
        <v>19</v>
      </c>
      <c r="G19" s="21">
        <f t="shared" si="0"/>
        <v>5.637982195845697</v>
      </c>
      <c r="H19" s="20">
        <v>8</v>
      </c>
      <c r="I19" s="28">
        <v>11</v>
      </c>
      <c r="J19" s="32">
        <v>1</v>
      </c>
      <c r="K19" s="21">
        <f t="shared" si="7"/>
        <v>5.263157894736842</v>
      </c>
      <c r="L19" s="34">
        <f t="shared" si="9"/>
        <v>37</v>
      </c>
      <c r="M19" s="21">
        <f t="shared" si="2"/>
        <v>10.979228486646885</v>
      </c>
      <c r="N19" s="34">
        <v>19</v>
      </c>
      <c r="O19" s="28">
        <v>18</v>
      </c>
      <c r="P19" s="96">
        <f t="shared" si="11"/>
        <v>-18</v>
      </c>
      <c r="Q19" s="88">
        <f t="shared" si="3"/>
        <v>-5.341246290801187</v>
      </c>
      <c r="R19" s="32">
        <f t="shared" si="10"/>
        <v>0</v>
      </c>
      <c r="S19" s="21">
        <f t="shared" si="5"/>
        <v>0</v>
      </c>
      <c r="T19" s="32">
        <v>0</v>
      </c>
      <c r="U19" s="36">
        <v>0</v>
      </c>
    </row>
    <row r="20" spans="1:21" ht="18" customHeight="1">
      <c r="A20" s="10">
        <v>307</v>
      </c>
      <c r="B20" s="188" t="s">
        <v>63</v>
      </c>
      <c r="C20" s="189"/>
      <c r="D20" s="170">
        <v>8001</v>
      </c>
      <c r="E20" s="171"/>
      <c r="F20" s="22">
        <f t="shared" si="8"/>
        <v>33</v>
      </c>
      <c r="G20" s="23">
        <f t="shared" si="0"/>
        <v>4.1244844394450695</v>
      </c>
      <c r="H20" s="22">
        <v>22</v>
      </c>
      <c r="I20" s="27">
        <v>11</v>
      </c>
      <c r="J20" s="31">
        <v>7</v>
      </c>
      <c r="K20" s="23">
        <f t="shared" si="7"/>
        <v>21.21212121212121</v>
      </c>
      <c r="L20" s="16">
        <f t="shared" si="9"/>
        <v>109</v>
      </c>
      <c r="M20" s="23">
        <f t="shared" si="2"/>
        <v>13.623297087864017</v>
      </c>
      <c r="N20" s="16">
        <v>63</v>
      </c>
      <c r="O20" s="27">
        <v>46</v>
      </c>
      <c r="P20" s="95">
        <f t="shared" si="11"/>
        <v>-76</v>
      </c>
      <c r="Q20" s="89">
        <f t="shared" si="3"/>
        <v>-9.498812648418948</v>
      </c>
      <c r="R20" s="31">
        <f t="shared" si="10"/>
        <v>0</v>
      </c>
      <c r="S20" s="23">
        <f t="shared" si="5"/>
        <v>0</v>
      </c>
      <c r="T20" s="31">
        <v>0</v>
      </c>
      <c r="U20" s="39">
        <v>0</v>
      </c>
    </row>
    <row r="21" spans="1:21" ht="18" customHeight="1">
      <c r="A21" s="8">
        <v>202</v>
      </c>
      <c r="B21" s="228" t="s">
        <v>13</v>
      </c>
      <c r="C21" s="229"/>
      <c r="D21" s="172">
        <v>187470</v>
      </c>
      <c r="E21" s="173"/>
      <c r="F21" s="18">
        <f t="shared" si="8"/>
        <v>1360</v>
      </c>
      <c r="G21" s="19">
        <f t="shared" si="0"/>
        <v>7.254494052381714</v>
      </c>
      <c r="H21" s="18">
        <v>696</v>
      </c>
      <c r="I21" s="26">
        <v>664</v>
      </c>
      <c r="J21" s="30">
        <v>120</v>
      </c>
      <c r="K21" s="19">
        <f t="shared" si="7"/>
        <v>8.823529411764707</v>
      </c>
      <c r="L21" s="15">
        <f t="shared" si="9"/>
        <v>1999</v>
      </c>
      <c r="M21" s="19">
        <f t="shared" si="2"/>
        <v>10.663039419640477</v>
      </c>
      <c r="N21" s="15">
        <v>1069</v>
      </c>
      <c r="O21" s="26">
        <v>930</v>
      </c>
      <c r="P21" s="96">
        <f t="shared" si="11"/>
        <v>-639</v>
      </c>
      <c r="Q21" s="88">
        <f t="shared" si="3"/>
        <v>-3.4085453672587613</v>
      </c>
      <c r="R21" s="32">
        <f t="shared" si="10"/>
        <v>0</v>
      </c>
      <c r="S21" s="21">
        <f t="shared" si="5"/>
        <v>0</v>
      </c>
      <c r="T21" s="32">
        <v>0</v>
      </c>
      <c r="U21" s="36">
        <v>0</v>
      </c>
    </row>
    <row r="22" spans="1:21" ht="18" customHeight="1">
      <c r="A22" s="9">
        <v>204</v>
      </c>
      <c r="B22" s="186" t="s">
        <v>45</v>
      </c>
      <c r="C22" s="187"/>
      <c r="D22" s="165">
        <v>38089</v>
      </c>
      <c r="E22" s="166"/>
      <c r="F22" s="20">
        <f>SUM(H22:I22)</f>
        <v>258</v>
      </c>
      <c r="G22" s="21">
        <f>F22/D22*1000</f>
        <v>6.77360917850298</v>
      </c>
      <c r="H22" s="20">
        <v>123</v>
      </c>
      <c r="I22" s="28">
        <v>135</v>
      </c>
      <c r="J22" s="32">
        <v>31</v>
      </c>
      <c r="K22" s="21">
        <f>J22/F22*100</f>
        <v>12.015503875968992</v>
      </c>
      <c r="L22" s="34">
        <f>SUM(N22:O22)</f>
        <v>407</v>
      </c>
      <c r="M22" s="21">
        <f>L22/D22*1000</f>
        <v>10.685499750584158</v>
      </c>
      <c r="N22" s="34">
        <v>213</v>
      </c>
      <c r="O22" s="28">
        <v>194</v>
      </c>
      <c r="P22" s="96">
        <f>F22-L22</f>
        <v>-149</v>
      </c>
      <c r="Q22" s="88">
        <f>P22/D22*1000</f>
        <v>-3.911890572081178</v>
      </c>
      <c r="R22" s="32">
        <f>SUM(T22:U22)</f>
        <v>2</v>
      </c>
      <c r="S22" s="21">
        <f>R22/F22*1000</f>
        <v>7.751937984496124</v>
      </c>
      <c r="T22" s="32">
        <v>0</v>
      </c>
      <c r="U22" s="36">
        <v>2</v>
      </c>
    </row>
    <row r="23" spans="1:21" ht="18" customHeight="1">
      <c r="A23" s="9">
        <v>210</v>
      </c>
      <c r="B23" s="186" t="s">
        <v>95</v>
      </c>
      <c r="C23" s="187"/>
      <c r="D23" s="165">
        <v>35070</v>
      </c>
      <c r="E23" s="166"/>
      <c r="F23" s="20">
        <f>SUM(H23:I23)</f>
        <v>240</v>
      </c>
      <c r="G23" s="21">
        <f>F23/D23*1000</f>
        <v>6.8434559452523525</v>
      </c>
      <c r="H23" s="20">
        <v>122</v>
      </c>
      <c r="I23" s="28">
        <v>118</v>
      </c>
      <c r="J23" s="32">
        <v>32</v>
      </c>
      <c r="K23" s="21">
        <f>J23/F23*100</f>
        <v>13.333333333333334</v>
      </c>
      <c r="L23" s="34">
        <f>SUM(N23:O23)</f>
        <v>445</v>
      </c>
      <c r="M23" s="21">
        <f>L23/D23*1000</f>
        <v>12.688907898488738</v>
      </c>
      <c r="N23" s="34">
        <v>227</v>
      </c>
      <c r="O23" s="28">
        <v>218</v>
      </c>
      <c r="P23" s="96">
        <f>F23-L23</f>
        <v>-205</v>
      </c>
      <c r="Q23" s="88">
        <f>P23/D23*1000</f>
        <v>-5.845451953236385</v>
      </c>
      <c r="R23" s="32">
        <f>SUM(T23:U23)</f>
        <v>0</v>
      </c>
      <c r="S23" s="21">
        <f>R23/F23*1000</f>
        <v>0</v>
      </c>
      <c r="T23" s="32">
        <v>0</v>
      </c>
      <c r="U23" s="36">
        <v>0</v>
      </c>
    </row>
    <row r="24" spans="1:21" ht="18" customHeight="1">
      <c r="A24" s="9">
        <v>343</v>
      </c>
      <c r="B24" s="186" t="s">
        <v>14</v>
      </c>
      <c r="C24" s="187"/>
      <c r="D24" s="165">
        <v>1523</v>
      </c>
      <c r="E24" s="166"/>
      <c r="F24" s="20">
        <f t="shared" si="8"/>
        <v>7</v>
      </c>
      <c r="G24" s="21">
        <f t="shared" si="0"/>
        <v>4.596191726854892</v>
      </c>
      <c r="H24" s="20">
        <v>7</v>
      </c>
      <c r="I24" s="28">
        <v>0</v>
      </c>
      <c r="J24" s="32">
        <v>3</v>
      </c>
      <c r="K24" s="21">
        <f t="shared" si="7"/>
        <v>42.857142857142854</v>
      </c>
      <c r="L24" s="34">
        <f t="shared" si="9"/>
        <v>27</v>
      </c>
      <c r="M24" s="21">
        <f t="shared" si="2"/>
        <v>17.72816808929744</v>
      </c>
      <c r="N24" s="34">
        <v>13</v>
      </c>
      <c r="O24" s="28">
        <v>14</v>
      </c>
      <c r="P24" s="96">
        <f t="shared" si="11"/>
        <v>-20</v>
      </c>
      <c r="Q24" s="88">
        <f t="shared" si="3"/>
        <v>-13.131976362442549</v>
      </c>
      <c r="R24" s="32">
        <f t="shared" si="10"/>
        <v>0</v>
      </c>
      <c r="S24" s="21">
        <f t="shared" si="5"/>
        <v>0</v>
      </c>
      <c r="T24" s="32">
        <v>0</v>
      </c>
      <c r="U24" s="36">
        <v>0</v>
      </c>
    </row>
    <row r="25" spans="1:21" ht="18" customHeight="1">
      <c r="A25" s="9">
        <v>361</v>
      </c>
      <c r="B25" s="186" t="s">
        <v>16</v>
      </c>
      <c r="C25" s="187"/>
      <c r="D25" s="165">
        <v>16424</v>
      </c>
      <c r="E25" s="166"/>
      <c r="F25" s="20">
        <f t="shared" si="8"/>
        <v>119</v>
      </c>
      <c r="G25" s="21">
        <f t="shared" si="0"/>
        <v>7.245494398441305</v>
      </c>
      <c r="H25" s="20">
        <v>55</v>
      </c>
      <c r="I25" s="28">
        <v>64</v>
      </c>
      <c r="J25" s="32">
        <v>12</v>
      </c>
      <c r="K25" s="21">
        <f t="shared" si="7"/>
        <v>10.084033613445378</v>
      </c>
      <c r="L25" s="34">
        <f t="shared" si="9"/>
        <v>191</v>
      </c>
      <c r="M25" s="21">
        <f t="shared" si="2"/>
        <v>11.629322942036046</v>
      </c>
      <c r="N25" s="34">
        <v>102</v>
      </c>
      <c r="O25" s="28">
        <v>89</v>
      </c>
      <c r="P25" s="96">
        <f t="shared" si="11"/>
        <v>-72</v>
      </c>
      <c r="Q25" s="88">
        <f t="shared" si="3"/>
        <v>-4.38382854359474</v>
      </c>
      <c r="R25" s="32">
        <f t="shared" si="10"/>
        <v>0</v>
      </c>
      <c r="S25" s="21">
        <f t="shared" si="5"/>
        <v>0</v>
      </c>
      <c r="T25" s="32">
        <v>0</v>
      </c>
      <c r="U25" s="36">
        <v>0</v>
      </c>
    </row>
    <row r="26" spans="1:21" ht="18" customHeight="1">
      <c r="A26" s="9">
        <v>362</v>
      </c>
      <c r="B26" s="186" t="s">
        <v>17</v>
      </c>
      <c r="C26" s="187"/>
      <c r="D26" s="165">
        <v>11771</v>
      </c>
      <c r="E26" s="166"/>
      <c r="F26" s="20">
        <f t="shared" si="8"/>
        <v>71</v>
      </c>
      <c r="G26" s="21">
        <f t="shared" si="0"/>
        <v>6.031773001444227</v>
      </c>
      <c r="H26" s="20">
        <v>33</v>
      </c>
      <c r="I26" s="28">
        <v>38</v>
      </c>
      <c r="J26" s="32">
        <v>9</v>
      </c>
      <c r="K26" s="21">
        <f t="shared" si="7"/>
        <v>12.676056338028168</v>
      </c>
      <c r="L26" s="34">
        <f t="shared" si="9"/>
        <v>182</v>
      </c>
      <c r="M26" s="21">
        <f t="shared" si="2"/>
        <v>15.46172797553309</v>
      </c>
      <c r="N26" s="34">
        <v>94</v>
      </c>
      <c r="O26" s="28">
        <v>88</v>
      </c>
      <c r="P26" s="96">
        <f t="shared" si="11"/>
        <v>-111</v>
      </c>
      <c r="Q26" s="88">
        <f t="shared" si="3"/>
        <v>-9.429954974088863</v>
      </c>
      <c r="R26" s="32">
        <f t="shared" si="10"/>
        <v>0</v>
      </c>
      <c r="S26" s="21">
        <f t="shared" si="5"/>
        <v>0</v>
      </c>
      <c r="T26" s="32">
        <v>0</v>
      </c>
      <c r="U26" s="36">
        <v>0</v>
      </c>
    </row>
    <row r="27" spans="1:21" ht="18" customHeight="1">
      <c r="A27" s="9">
        <v>367</v>
      </c>
      <c r="B27" s="186" t="s">
        <v>18</v>
      </c>
      <c r="C27" s="187"/>
      <c r="D27" s="165">
        <v>8476</v>
      </c>
      <c r="E27" s="166"/>
      <c r="F27" s="20">
        <f t="shared" si="8"/>
        <v>55</v>
      </c>
      <c r="G27" s="21">
        <f t="shared" si="0"/>
        <v>6.488909863142992</v>
      </c>
      <c r="H27" s="20">
        <v>23</v>
      </c>
      <c r="I27" s="28">
        <v>32</v>
      </c>
      <c r="J27" s="32">
        <v>8</v>
      </c>
      <c r="K27" s="21">
        <f t="shared" si="7"/>
        <v>14.545454545454545</v>
      </c>
      <c r="L27" s="34">
        <f t="shared" si="9"/>
        <v>108</v>
      </c>
      <c r="M27" s="21">
        <f t="shared" si="2"/>
        <v>12.741859367626239</v>
      </c>
      <c r="N27" s="34">
        <v>53</v>
      </c>
      <c r="O27" s="28">
        <v>55</v>
      </c>
      <c r="P27" s="96">
        <f t="shared" si="11"/>
        <v>-53</v>
      </c>
      <c r="Q27" s="88">
        <f t="shared" si="3"/>
        <v>-6.252949504483246</v>
      </c>
      <c r="R27" s="32">
        <f t="shared" si="10"/>
        <v>0</v>
      </c>
      <c r="S27" s="21">
        <f t="shared" si="5"/>
        <v>0</v>
      </c>
      <c r="T27" s="32">
        <v>0</v>
      </c>
      <c r="U27" s="36">
        <v>0</v>
      </c>
    </row>
    <row r="28" spans="1:21" ht="18" customHeight="1">
      <c r="A28" s="10">
        <v>381</v>
      </c>
      <c r="B28" s="188" t="s">
        <v>15</v>
      </c>
      <c r="C28" s="189"/>
      <c r="D28" s="170">
        <v>15972</v>
      </c>
      <c r="E28" s="171"/>
      <c r="F28" s="22">
        <f>SUM(H28:I28)</f>
        <v>94</v>
      </c>
      <c r="G28" s="23">
        <f>F28/D28*1000</f>
        <v>5.885299273729026</v>
      </c>
      <c r="H28" s="22">
        <v>49</v>
      </c>
      <c r="I28" s="27">
        <v>45</v>
      </c>
      <c r="J28" s="31">
        <v>9</v>
      </c>
      <c r="K28" s="23">
        <f>J28/F28*100</f>
        <v>9.574468085106384</v>
      </c>
      <c r="L28" s="16">
        <f>SUM(N28:O28)</f>
        <v>206</v>
      </c>
      <c r="M28" s="23">
        <f>L28/D28*1000</f>
        <v>12.897570748810418</v>
      </c>
      <c r="N28" s="16">
        <v>116</v>
      </c>
      <c r="O28" s="27">
        <v>90</v>
      </c>
      <c r="P28" s="97">
        <f>F28-L28</f>
        <v>-112</v>
      </c>
      <c r="Q28" s="89">
        <f>P28/D28*1000</f>
        <v>-7.012271475081392</v>
      </c>
      <c r="R28" s="31">
        <f>SUM(T28:U28)</f>
        <v>0</v>
      </c>
      <c r="S28" s="23">
        <f>R28/F28*1000</f>
        <v>0</v>
      </c>
      <c r="T28" s="31">
        <v>0</v>
      </c>
      <c r="U28" s="39">
        <v>0</v>
      </c>
    </row>
    <row r="29" spans="1:21" ht="18" customHeight="1">
      <c r="A29" s="9">
        <v>203</v>
      </c>
      <c r="B29" s="186" t="s">
        <v>19</v>
      </c>
      <c r="C29" s="187"/>
      <c r="D29" s="165">
        <v>243492</v>
      </c>
      <c r="E29" s="166"/>
      <c r="F29" s="20">
        <f t="shared" si="8"/>
        <v>2029</v>
      </c>
      <c r="G29" s="21">
        <f t="shared" si="0"/>
        <v>8.332922642222332</v>
      </c>
      <c r="H29" s="20">
        <v>1011</v>
      </c>
      <c r="I29" s="28">
        <v>1018</v>
      </c>
      <c r="J29" s="32">
        <v>170</v>
      </c>
      <c r="K29" s="21">
        <f t="shared" si="7"/>
        <v>8.378511582060128</v>
      </c>
      <c r="L29" s="34">
        <f t="shared" si="9"/>
        <v>2105</v>
      </c>
      <c r="M29" s="21">
        <f t="shared" si="2"/>
        <v>8.645047886583543</v>
      </c>
      <c r="N29" s="34">
        <v>1114</v>
      </c>
      <c r="O29" s="28">
        <v>991</v>
      </c>
      <c r="P29" s="96">
        <f t="shared" si="11"/>
        <v>-76</v>
      </c>
      <c r="Q29" s="88">
        <f t="shared" si="3"/>
        <v>-0.3121252443612111</v>
      </c>
      <c r="R29" s="32">
        <f t="shared" si="10"/>
        <v>5</v>
      </c>
      <c r="S29" s="21">
        <f t="shared" si="5"/>
        <v>2.464268112370626</v>
      </c>
      <c r="T29" s="32">
        <v>3</v>
      </c>
      <c r="U29" s="36">
        <v>2</v>
      </c>
    </row>
    <row r="30" spans="1:21" ht="18" customHeight="1">
      <c r="A30" s="9">
        <v>412</v>
      </c>
      <c r="B30" s="186" t="s">
        <v>123</v>
      </c>
      <c r="C30" s="187"/>
      <c r="D30" s="165">
        <v>24174</v>
      </c>
      <c r="E30" s="166"/>
      <c r="F30" s="20">
        <f>SUM(H30:I30)</f>
        <v>184</v>
      </c>
      <c r="G30" s="21">
        <f>F30/D30*1000</f>
        <v>7.611483411930172</v>
      </c>
      <c r="H30" s="20">
        <v>83</v>
      </c>
      <c r="I30" s="28">
        <v>101</v>
      </c>
      <c r="J30" s="32">
        <v>14</v>
      </c>
      <c r="K30" s="21">
        <f>J30/F30*100</f>
        <v>7.608695652173914</v>
      </c>
      <c r="L30" s="34">
        <f>SUM(N30:O30)</f>
        <v>210</v>
      </c>
      <c r="M30" s="21">
        <f>L30/D30*1000</f>
        <v>8.687019111442046</v>
      </c>
      <c r="N30" s="34">
        <v>109</v>
      </c>
      <c r="O30" s="28">
        <v>101</v>
      </c>
      <c r="P30" s="96">
        <f>F30-L30</f>
        <v>-26</v>
      </c>
      <c r="Q30" s="88">
        <f>P30/D30*1000</f>
        <v>-1.0755356995118723</v>
      </c>
      <c r="R30" s="32">
        <f>SUM(T30:U30)</f>
        <v>0</v>
      </c>
      <c r="S30" s="21">
        <f>R30/F30*1000</f>
        <v>0</v>
      </c>
      <c r="T30" s="32">
        <v>0</v>
      </c>
      <c r="U30" s="36">
        <v>0</v>
      </c>
    </row>
    <row r="31" spans="1:21" ht="18" customHeight="1">
      <c r="A31" s="9">
        <v>441</v>
      </c>
      <c r="B31" s="186" t="s">
        <v>20</v>
      </c>
      <c r="C31" s="187"/>
      <c r="D31" s="165">
        <v>12048</v>
      </c>
      <c r="E31" s="167"/>
      <c r="F31" s="20">
        <f t="shared" si="8"/>
        <v>79</v>
      </c>
      <c r="G31" s="21">
        <f>F31/D31*1000</f>
        <v>6.557104913678619</v>
      </c>
      <c r="H31" s="20">
        <v>51</v>
      </c>
      <c r="I31" s="28">
        <v>28</v>
      </c>
      <c r="J31" s="32">
        <v>5</v>
      </c>
      <c r="K31" s="21">
        <f t="shared" si="7"/>
        <v>6.329113924050633</v>
      </c>
      <c r="L31" s="34">
        <f t="shared" si="9"/>
        <v>162</v>
      </c>
      <c r="M31" s="21">
        <f>L31/D31*1000</f>
        <v>13.44621513944223</v>
      </c>
      <c r="N31" s="34">
        <v>96</v>
      </c>
      <c r="O31" s="28">
        <v>66</v>
      </c>
      <c r="P31" s="96">
        <f t="shared" si="11"/>
        <v>-83</v>
      </c>
      <c r="Q31" s="88">
        <f>P31/D31*1000</f>
        <v>-6.889110225763612</v>
      </c>
      <c r="R31" s="32">
        <f t="shared" si="10"/>
        <v>2</v>
      </c>
      <c r="S31" s="21">
        <f t="shared" si="5"/>
        <v>25.31645569620253</v>
      </c>
      <c r="T31" s="32">
        <v>1</v>
      </c>
      <c r="U31" s="36">
        <v>1</v>
      </c>
    </row>
    <row r="32" spans="1:21" ht="18" customHeight="1">
      <c r="A32" s="9">
        <v>442</v>
      </c>
      <c r="B32" s="186" t="s">
        <v>21</v>
      </c>
      <c r="C32" s="187"/>
      <c r="D32" s="165">
        <v>19814</v>
      </c>
      <c r="E32" s="167"/>
      <c r="F32" s="20">
        <f t="shared" si="8"/>
        <v>96</v>
      </c>
      <c r="G32" s="21">
        <f t="shared" si="0"/>
        <v>4.845059049157162</v>
      </c>
      <c r="H32" s="20">
        <v>56</v>
      </c>
      <c r="I32" s="28">
        <v>40</v>
      </c>
      <c r="J32" s="32">
        <v>5</v>
      </c>
      <c r="K32" s="21">
        <f t="shared" si="7"/>
        <v>5.208333333333334</v>
      </c>
      <c r="L32" s="34">
        <f t="shared" si="9"/>
        <v>231</v>
      </c>
      <c r="M32" s="21">
        <f t="shared" si="2"/>
        <v>11.65842333703442</v>
      </c>
      <c r="N32" s="34">
        <v>115</v>
      </c>
      <c r="O32" s="28">
        <v>116</v>
      </c>
      <c r="P32" s="96">
        <f t="shared" si="11"/>
        <v>-135</v>
      </c>
      <c r="Q32" s="88">
        <f t="shared" si="3"/>
        <v>-6.813364287877258</v>
      </c>
      <c r="R32" s="32">
        <f t="shared" si="10"/>
        <v>2</v>
      </c>
      <c r="S32" s="21">
        <f t="shared" si="5"/>
        <v>20.833333333333332</v>
      </c>
      <c r="T32" s="32">
        <v>2</v>
      </c>
      <c r="U32" s="36">
        <v>0</v>
      </c>
    </row>
    <row r="33" spans="1:21" ht="18" customHeight="1">
      <c r="A33" s="9">
        <v>443</v>
      </c>
      <c r="B33" s="186" t="s">
        <v>22</v>
      </c>
      <c r="C33" s="187"/>
      <c r="D33" s="165">
        <v>6805</v>
      </c>
      <c r="E33" s="167"/>
      <c r="F33" s="20">
        <f t="shared" si="8"/>
        <v>45</v>
      </c>
      <c r="G33" s="21">
        <f t="shared" si="0"/>
        <v>6.612784717119765</v>
      </c>
      <c r="H33" s="20">
        <v>21</v>
      </c>
      <c r="I33" s="28">
        <v>24</v>
      </c>
      <c r="J33" s="32">
        <v>3</v>
      </c>
      <c r="K33" s="21">
        <f t="shared" si="7"/>
        <v>6.666666666666667</v>
      </c>
      <c r="L33" s="34">
        <f t="shared" si="9"/>
        <v>82</v>
      </c>
      <c r="M33" s="21">
        <f t="shared" si="2"/>
        <v>12.049963262307127</v>
      </c>
      <c r="N33" s="34">
        <v>47</v>
      </c>
      <c r="O33" s="28">
        <v>35</v>
      </c>
      <c r="P33" s="96">
        <f t="shared" si="11"/>
        <v>-37</v>
      </c>
      <c r="Q33" s="88">
        <f t="shared" si="3"/>
        <v>-5.437178545187362</v>
      </c>
      <c r="R33" s="32">
        <f t="shared" si="10"/>
        <v>0</v>
      </c>
      <c r="S33" s="21">
        <f t="shared" si="5"/>
        <v>0</v>
      </c>
      <c r="T33" s="32">
        <v>0</v>
      </c>
      <c r="U33" s="36">
        <v>0</v>
      </c>
    </row>
    <row r="34" spans="1:21" ht="18" customHeight="1">
      <c r="A34" s="9">
        <v>445</v>
      </c>
      <c r="B34" s="186" t="s">
        <v>23</v>
      </c>
      <c r="C34" s="187"/>
      <c r="D34" s="165">
        <v>21220</v>
      </c>
      <c r="E34" s="167"/>
      <c r="F34" s="20">
        <f t="shared" si="8"/>
        <v>130</v>
      </c>
      <c r="G34" s="21">
        <f t="shared" si="0"/>
        <v>6.126295947219604</v>
      </c>
      <c r="H34" s="20">
        <v>68</v>
      </c>
      <c r="I34" s="28">
        <v>62</v>
      </c>
      <c r="J34" s="32">
        <v>11</v>
      </c>
      <c r="K34" s="21">
        <f t="shared" si="7"/>
        <v>8.461538461538462</v>
      </c>
      <c r="L34" s="34">
        <f t="shared" si="9"/>
        <v>251</v>
      </c>
      <c r="M34" s="21">
        <f t="shared" si="2"/>
        <v>11.82846371347785</v>
      </c>
      <c r="N34" s="34">
        <v>141</v>
      </c>
      <c r="O34" s="28">
        <v>110</v>
      </c>
      <c r="P34" s="96">
        <f t="shared" si="11"/>
        <v>-121</v>
      </c>
      <c r="Q34" s="88">
        <f t="shared" si="3"/>
        <v>-5.702167766258247</v>
      </c>
      <c r="R34" s="32">
        <f t="shared" si="10"/>
        <v>0</v>
      </c>
      <c r="S34" s="21">
        <f t="shared" si="5"/>
        <v>0</v>
      </c>
      <c r="T34" s="32">
        <v>0</v>
      </c>
      <c r="U34" s="36">
        <v>0</v>
      </c>
    </row>
    <row r="35" spans="1:21" ht="18" customHeight="1">
      <c r="A35" s="9">
        <v>446</v>
      </c>
      <c r="B35" s="186" t="s">
        <v>24</v>
      </c>
      <c r="C35" s="187"/>
      <c r="D35" s="165">
        <v>15343</v>
      </c>
      <c r="E35" s="167"/>
      <c r="F35" s="20">
        <f t="shared" si="8"/>
        <v>97</v>
      </c>
      <c r="G35" s="21">
        <f t="shared" si="0"/>
        <v>6.322101283973147</v>
      </c>
      <c r="H35" s="20">
        <v>52</v>
      </c>
      <c r="I35" s="28">
        <v>45</v>
      </c>
      <c r="J35" s="32">
        <v>4</v>
      </c>
      <c r="K35" s="21">
        <f t="shared" si="7"/>
        <v>4.123711340206185</v>
      </c>
      <c r="L35" s="34">
        <f t="shared" si="9"/>
        <v>114</v>
      </c>
      <c r="M35" s="21">
        <f>L35/D35*1000</f>
        <v>7.4300984162158645</v>
      </c>
      <c r="N35" s="34">
        <v>71</v>
      </c>
      <c r="O35" s="28">
        <v>43</v>
      </c>
      <c r="P35" s="96">
        <f t="shared" si="11"/>
        <v>-17</v>
      </c>
      <c r="Q35" s="88">
        <f t="shared" si="3"/>
        <v>-1.1079971322427165</v>
      </c>
      <c r="R35" s="32">
        <f t="shared" si="10"/>
        <v>0</v>
      </c>
      <c r="S35" s="21">
        <f t="shared" si="5"/>
        <v>0</v>
      </c>
      <c r="T35" s="32">
        <v>0</v>
      </c>
      <c r="U35" s="36">
        <v>0</v>
      </c>
    </row>
    <row r="36" spans="1:21" ht="18" customHeight="1" thickBot="1">
      <c r="A36" s="11">
        <v>450</v>
      </c>
      <c r="B36" s="180" t="s">
        <v>25</v>
      </c>
      <c r="C36" s="181"/>
      <c r="D36" s="168">
        <v>3031</v>
      </c>
      <c r="E36" s="169"/>
      <c r="F36" s="24">
        <f t="shared" si="8"/>
        <v>11</v>
      </c>
      <c r="G36" s="25">
        <f>F36/D36*1000</f>
        <v>3.629165291982844</v>
      </c>
      <c r="H36" s="24">
        <v>6</v>
      </c>
      <c r="I36" s="29">
        <v>5</v>
      </c>
      <c r="J36" s="33">
        <v>0</v>
      </c>
      <c r="K36" s="25">
        <f t="shared" si="7"/>
        <v>0</v>
      </c>
      <c r="L36" s="35">
        <f t="shared" si="9"/>
        <v>47</v>
      </c>
      <c r="M36" s="25">
        <f t="shared" si="2"/>
        <v>15.506433520290333</v>
      </c>
      <c r="N36" s="35">
        <v>25</v>
      </c>
      <c r="O36" s="29">
        <v>22</v>
      </c>
      <c r="P36" s="98">
        <f t="shared" si="11"/>
        <v>-36</v>
      </c>
      <c r="Q36" s="90">
        <f t="shared" si="3"/>
        <v>-11.87726822830749</v>
      </c>
      <c r="R36" s="33">
        <f t="shared" si="10"/>
        <v>0</v>
      </c>
      <c r="S36" s="25">
        <f t="shared" si="5"/>
        <v>0</v>
      </c>
      <c r="T36" s="33">
        <v>0</v>
      </c>
      <c r="U36" s="37">
        <v>0</v>
      </c>
    </row>
    <row r="38" ht="18" customHeight="1">
      <c r="A38" t="s">
        <v>125</v>
      </c>
    </row>
  </sheetData>
  <mergeCells count="76">
    <mergeCell ref="D11:E11"/>
    <mergeCell ref="B23:C23"/>
    <mergeCell ref="D23:E23"/>
    <mergeCell ref="B30:C30"/>
    <mergeCell ref="D30:E30"/>
    <mergeCell ref="B18:C18"/>
    <mergeCell ref="B19:C19"/>
    <mergeCell ref="B20:C20"/>
    <mergeCell ref="B21:C21"/>
    <mergeCell ref="D17:E17"/>
    <mergeCell ref="S4:S6"/>
    <mergeCell ref="T4:T6"/>
    <mergeCell ref="F3:K3"/>
    <mergeCell ref="L3:O3"/>
    <mergeCell ref="F4:F6"/>
    <mergeCell ref="P3:Q3"/>
    <mergeCell ref="R4:R6"/>
    <mergeCell ref="G4:G6"/>
    <mergeCell ref="H4:H6"/>
    <mergeCell ref="I4:I6"/>
    <mergeCell ref="L4:L6"/>
    <mergeCell ref="J4:K5"/>
    <mergeCell ref="U4:U6"/>
    <mergeCell ref="A3:A6"/>
    <mergeCell ref="B3:C6"/>
    <mergeCell ref="D3:E6"/>
    <mergeCell ref="M4:M6"/>
    <mergeCell ref="N4:N6"/>
    <mergeCell ref="O4:O6"/>
    <mergeCell ref="P4:P6"/>
    <mergeCell ref="R3:U3"/>
    <mergeCell ref="Q4:Q6"/>
    <mergeCell ref="B16:C16"/>
    <mergeCell ref="B17:C17"/>
    <mergeCell ref="D10:E10"/>
    <mergeCell ref="D12:E12"/>
    <mergeCell ref="D13:E13"/>
    <mergeCell ref="D14:E14"/>
    <mergeCell ref="D15:E15"/>
    <mergeCell ref="D16:E16"/>
    <mergeCell ref="B32:C32"/>
    <mergeCell ref="B22:C22"/>
    <mergeCell ref="B25:C25"/>
    <mergeCell ref="B26:C26"/>
    <mergeCell ref="B24:C24"/>
    <mergeCell ref="B36:C36"/>
    <mergeCell ref="B7:C7"/>
    <mergeCell ref="B8:C8"/>
    <mergeCell ref="B34:C34"/>
    <mergeCell ref="B35:C35"/>
    <mergeCell ref="B31:C31"/>
    <mergeCell ref="B33:C33"/>
    <mergeCell ref="B29:C29"/>
    <mergeCell ref="B28:C28"/>
    <mergeCell ref="B27:C27"/>
    <mergeCell ref="A7:A8"/>
    <mergeCell ref="D7:E7"/>
    <mergeCell ref="D8:E8"/>
    <mergeCell ref="D9:E9"/>
    <mergeCell ref="D18:E18"/>
    <mergeCell ref="D19:E19"/>
    <mergeCell ref="D20:E20"/>
    <mergeCell ref="D21:E21"/>
    <mergeCell ref="D24:E24"/>
    <mergeCell ref="D28:E28"/>
    <mergeCell ref="D22:E22"/>
    <mergeCell ref="D25:E25"/>
    <mergeCell ref="D26:E26"/>
    <mergeCell ref="D27:E27"/>
    <mergeCell ref="D29:E29"/>
    <mergeCell ref="D32:E32"/>
    <mergeCell ref="D33:E33"/>
    <mergeCell ref="D36:E36"/>
    <mergeCell ref="D34:E34"/>
    <mergeCell ref="D35:E35"/>
    <mergeCell ref="D31:E31"/>
  </mergeCells>
  <printOptions/>
  <pageMargins left="0.7874015748031497" right="0.3937007874015748" top="0.7874015748031497" bottom="0.35433070866141736" header="0.4330708661417323" footer="0.5511811023622047"/>
  <pageSetup horizontalDpi="300" verticalDpi="300" orientation="landscape" paperSize="12" scale="90" r:id="rId1"/>
  <headerFooter alignWithMargins="0">
    <oddFooter>&amp;C13</oddFooter>
  </headerFooter>
  <ignoredErrors>
    <ignoredError sqref="F36 O13:O15 J13:J15 F24:F27 F29 F17:F21 N9:O10 T9:U10 U13:U15 F31:F33 F34:F35 H13:H15 I13:I15 N13:N15 T13:T15 I9:J10 H10" formulaRange="1"/>
    <ignoredError sqref="K7 R24:R27 R12:R21 R9:R10 R7 R36 R31:R33 R34:R35 R2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U34"/>
  <sheetViews>
    <sheetView workbookViewId="0" topLeftCell="A1">
      <pane xSplit="3" ySplit="6" topLeftCell="D7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00390625" defaultRowHeight="13.5"/>
  <cols>
    <col min="1" max="1" width="6.875" style="0" customWidth="1"/>
    <col min="2" max="3" width="9.625" style="0" customWidth="1"/>
    <col min="5" max="5" width="6.75390625" style="0" customWidth="1"/>
    <col min="6" max="6" width="9.00390625" style="73" customWidth="1"/>
    <col min="7" max="7" width="9.00390625" style="86" customWidth="1"/>
    <col min="8" max="10" width="9.00390625" style="73" customWidth="1"/>
    <col min="11" max="11" width="9.00390625" style="86" customWidth="1"/>
    <col min="12" max="12" width="9.00390625" style="73" customWidth="1"/>
    <col min="13" max="13" width="9.00390625" style="86" customWidth="1"/>
    <col min="14" max="16" width="9.00390625" style="73" customWidth="1"/>
    <col min="17" max="17" width="9.00390625" style="86" customWidth="1"/>
    <col min="18" max="18" width="9.00390625" style="73" customWidth="1"/>
    <col min="19" max="19" width="9.00390625" style="86" customWidth="1"/>
    <col min="20" max="20" width="9.375" style="73" customWidth="1"/>
    <col min="21" max="21" width="9.00390625" style="73" customWidth="1"/>
  </cols>
  <sheetData>
    <row r="1" spans="1:8" ht="14.25">
      <c r="A1" t="s">
        <v>127</v>
      </c>
      <c r="H1" s="159"/>
    </row>
    <row r="2" ht="14.25" thickBot="1"/>
    <row r="3" spans="1:21" ht="18" customHeight="1">
      <c r="A3" s="209" t="s">
        <v>0</v>
      </c>
      <c r="B3" s="212" t="s">
        <v>62</v>
      </c>
      <c r="C3" s="212"/>
      <c r="D3" s="212" t="s">
        <v>118</v>
      </c>
      <c r="E3" s="212"/>
      <c r="F3" s="224" t="s">
        <v>46</v>
      </c>
      <c r="G3" s="224"/>
      <c r="H3" s="224"/>
      <c r="I3" s="224"/>
      <c r="J3" s="224"/>
      <c r="K3" s="224"/>
      <c r="L3" s="225" t="s">
        <v>47</v>
      </c>
      <c r="M3" s="190"/>
      <c r="N3" s="190"/>
      <c r="O3" s="190"/>
      <c r="P3" s="225" t="s">
        <v>48</v>
      </c>
      <c r="Q3" s="251"/>
      <c r="R3" s="190" t="s">
        <v>49</v>
      </c>
      <c r="S3" s="190"/>
      <c r="T3" s="190"/>
      <c r="U3" s="191"/>
    </row>
    <row r="4" spans="1:21" ht="18" customHeight="1">
      <c r="A4" s="210"/>
      <c r="B4" s="213"/>
      <c r="C4" s="213"/>
      <c r="D4" s="213"/>
      <c r="E4" s="213"/>
      <c r="F4" s="239" t="s">
        <v>55</v>
      </c>
      <c r="G4" s="192" t="s">
        <v>1</v>
      </c>
      <c r="H4" s="239" t="s">
        <v>2</v>
      </c>
      <c r="I4" s="248" t="s">
        <v>3</v>
      </c>
      <c r="J4" s="202" t="s">
        <v>4</v>
      </c>
      <c r="K4" s="203"/>
      <c r="L4" s="239" t="s">
        <v>55</v>
      </c>
      <c r="M4" s="192" t="s">
        <v>1</v>
      </c>
      <c r="N4" s="245" t="s">
        <v>2</v>
      </c>
      <c r="O4" s="248" t="s">
        <v>3</v>
      </c>
      <c r="P4" s="239" t="s">
        <v>55</v>
      </c>
      <c r="Q4" s="192" t="s">
        <v>1</v>
      </c>
      <c r="R4" s="239" t="s">
        <v>55</v>
      </c>
      <c r="S4" s="192" t="s">
        <v>1</v>
      </c>
      <c r="T4" s="239" t="s">
        <v>2</v>
      </c>
      <c r="U4" s="242" t="s">
        <v>3</v>
      </c>
    </row>
    <row r="5" spans="1:21" ht="18" customHeight="1">
      <c r="A5" s="210"/>
      <c r="B5" s="213"/>
      <c r="C5" s="213"/>
      <c r="D5" s="213"/>
      <c r="E5" s="213"/>
      <c r="F5" s="240"/>
      <c r="G5" s="193"/>
      <c r="H5" s="240"/>
      <c r="I5" s="249"/>
      <c r="J5" s="204"/>
      <c r="K5" s="205"/>
      <c r="L5" s="240"/>
      <c r="M5" s="193"/>
      <c r="N5" s="246"/>
      <c r="O5" s="249"/>
      <c r="P5" s="240"/>
      <c r="Q5" s="193"/>
      <c r="R5" s="240"/>
      <c r="S5" s="193"/>
      <c r="T5" s="240"/>
      <c r="U5" s="243"/>
    </row>
    <row r="6" spans="1:21" ht="18" customHeight="1">
      <c r="A6" s="211"/>
      <c r="B6" s="214"/>
      <c r="C6" s="214"/>
      <c r="D6" s="214"/>
      <c r="E6" s="214"/>
      <c r="F6" s="241"/>
      <c r="G6" s="194"/>
      <c r="H6" s="241"/>
      <c r="I6" s="250"/>
      <c r="J6" s="82" t="s">
        <v>55</v>
      </c>
      <c r="K6" s="93" t="s">
        <v>56</v>
      </c>
      <c r="L6" s="241"/>
      <c r="M6" s="194"/>
      <c r="N6" s="247"/>
      <c r="O6" s="250"/>
      <c r="P6" s="241"/>
      <c r="Q6" s="194"/>
      <c r="R6" s="241"/>
      <c r="S6" s="194"/>
      <c r="T6" s="241"/>
      <c r="U6" s="244"/>
    </row>
    <row r="7" spans="1:21" ht="18" customHeight="1">
      <c r="A7" s="43">
        <v>205</v>
      </c>
      <c r="B7" s="238" t="s">
        <v>27</v>
      </c>
      <c r="C7" s="238"/>
      <c r="D7" s="172">
        <v>61528</v>
      </c>
      <c r="E7" s="173"/>
      <c r="F7" s="79">
        <f aca="true" t="shared" si="0" ref="F7:F25">SUM(H7:I7)</f>
        <v>410</v>
      </c>
      <c r="G7" s="87">
        <f aca="true" t="shared" si="1" ref="G7:G25">F7/D7*1000</f>
        <v>6.663632817578988</v>
      </c>
      <c r="H7" s="79">
        <v>208</v>
      </c>
      <c r="I7" s="74">
        <v>202</v>
      </c>
      <c r="J7" s="79">
        <v>42</v>
      </c>
      <c r="K7" s="87">
        <f>J7/F7*100</f>
        <v>10.24390243902439</v>
      </c>
      <c r="L7" s="79">
        <f aca="true" t="shared" si="2" ref="L7:L25">SUM(N7:O7)</f>
        <v>663</v>
      </c>
      <c r="M7" s="87">
        <f>L7/D7*1000</f>
        <v>10.775581848914316</v>
      </c>
      <c r="N7" s="79">
        <v>374</v>
      </c>
      <c r="O7" s="74">
        <v>289</v>
      </c>
      <c r="P7" s="79">
        <f>F7-L7</f>
        <v>-253</v>
      </c>
      <c r="Q7" s="87">
        <f>P7/D7*1000</f>
        <v>-4.111949031335326</v>
      </c>
      <c r="R7" s="80">
        <f aca="true" t="shared" si="3" ref="R7:R25">SUM(T7:U7)</f>
        <v>0</v>
      </c>
      <c r="S7" s="87">
        <f>R7/F7*1000</f>
        <v>0</v>
      </c>
      <c r="T7" s="79">
        <v>0</v>
      </c>
      <c r="U7" s="83">
        <v>0</v>
      </c>
    </row>
    <row r="8" spans="1:21" ht="18" customHeight="1">
      <c r="A8" s="9">
        <v>209</v>
      </c>
      <c r="B8" s="237" t="s">
        <v>64</v>
      </c>
      <c r="C8" s="237"/>
      <c r="D8" s="165">
        <v>39603</v>
      </c>
      <c r="E8" s="166"/>
      <c r="F8" s="80">
        <f t="shared" si="0"/>
        <v>252</v>
      </c>
      <c r="G8" s="88">
        <f t="shared" si="1"/>
        <v>6.363154306491933</v>
      </c>
      <c r="H8" s="80">
        <v>140</v>
      </c>
      <c r="I8" s="75">
        <v>112</v>
      </c>
      <c r="J8" s="80">
        <v>27</v>
      </c>
      <c r="K8" s="88">
        <f aca="true" t="shared" si="4" ref="K8:K25">J8/F8*100</f>
        <v>10.714285714285714</v>
      </c>
      <c r="L8" s="80">
        <f t="shared" si="2"/>
        <v>500</v>
      </c>
      <c r="M8" s="88">
        <f aca="true" t="shared" si="5" ref="M8:M25">L8/D8*1000</f>
        <v>12.62530616367447</v>
      </c>
      <c r="N8" s="80">
        <v>266</v>
      </c>
      <c r="O8" s="75">
        <v>234</v>
      </c>
      <c r="P8" s="80">
        <f aca="true" t="shared" si="6" ref="P8:P25">F8-L8</f>
        <v>-248</v>
      </c>
      <c r="Q8" s="88">
        <f aca="true" t="shared" si="7" ref="Q8:Q25">P8/D8*1000</f>
        <v>-6.262151857182537</v>
      </c>
      <c r="R8" s="80">
        <f t="shared" si="3"/>
        <v>2</v>
      </c>
      <c r="S8" s="88">
        <f aca="true" t="shared" si="8" ref="S8:S25">R8/F8*1000</f>
        <v>7.936507936507936</v>
      </c>
      <c r="T8" s="80">
        <v>0</v>
      </c>
      <c r="U8" s="84">
        <v>2</v>
      </c>
    </row>
    <row r="9" spans="1:21" ht="18" customHeight="1">
      <c r="A9" s="9">
        <v>321</v>
      </c>
      <c r="B9" s="237" t="s">
        <v>28</v>
      </c>
      <c r="C9" s="237"/>
      <c r="D9" s="165">
        <v>12404</v>
      </c>
      <c r="E9" s="166"/>
      <c r="F9" s="80">
        <f t="shared" si="0"/>
        <v>70</v>
      </c>
      <c r="G9" s="88">
        <f t="shared" si="1"/>
        <v>5.643340857787811</v>
      </c>
      <c r="H9" s="80">
        <v>29</v>
      </c>
      <c r="I9" s="75">
        <v>41</v>
      </c>
      <c r="J9" s="80">
        <v>4</v>
      </c>
      <c r="K9" s="88">
        <f t="shared" si="4"/>
        <v>5.714285714285714</v>
      </c>
      <c r="L9" s="80">
        <f t="shared" si="2"/>
        <v>178</v>
      </c>
      <c r="M9" s="88">
        <f t="shared" si="5"/>
        <v>14.350209609803288</v>
      </c>
      <c r="N9" s="80">
        <v>96</v>
      </c>
      <c r="O9" s="75">
        <v>82</v>
      </c>
      <c r="P9" s="80">
        <f t="shared" si="6"/>
        <v>-108</v>
      </c>
      <c r="Q9" s="88">
        <f t="shared" si="7"/>
        <v>-8.70686875201548</v>
      </c>
      <c r="R9" s="80">
        <f t="shared" si="3"/>
        <v>0</v>
      </c>
      <c r="S9" s="88">
        <f t="shared" si="8"/>
        <v>0</v>
      </c>
      <c r="T9" s="80">
        <v>0</v>
      </c>
      <c r="U9" s="84">
        <v>0</v>
      </c>
    </row>
    <row r="10" spans="1:21" ht="18" customHeight="1">
      <c r="A10" s="9">
        <v>323</v>
      </c>
      <c r="B10" s="237" t="s">
        <v>29</v>
      </c>
      <c r="C10" s="237"/>
      <c r="D10" s="165">
        <v>10641</v>
      </c>
      <c r="E10" s="166"/>
      <c r="F10" s="80">
        <f t="shared" si="0"/>
        <v>54</v>
      </c>
      <c r="G10" s="88">
        <f t="shared" si="1"/>
        <v>5.074711023400056</v>
      </c>
      <c r="H10" s="80">
        <v>28</v>
      </c>
      <c r="I10" s="75">
        <v>26</v>
      </c>
      <c r="J10" s="80">
        <v>5</v>
      </c>
      <c r="K10" s="88">
        <f t="shared" si="4"/>
        <v>9.25925925925926</v>
      </c>
      <c r="L10" s="80">
        <f t="shared" si="2"/>
        <v>177</v>
      </c>
      <c r="M10" s="88">
        <f t="shared" si="5"/>
        <v>16.63377502114463</v>
      </c>
      <c r="N10" s="80">
        <v>95</v>
      </c>
      <c r="O10" s="75">
        <v>82</v>
      </c>
      <c r="P10" s="80">
        <f t="shared" si="6"/>
        <v>-123</v>
      </c>
      <c r="Q10" s="88">
        <f t="shared" si="7"/>
        <v>-11.559063997744571</v>
      </c>
      <c r="R10" s="80">
        <f t="shared" si="3"/>
        <v>0</v>
      </c>
      <c r="S10" s="88">
        <f t="shared" si="8"/>
        <v>0</v>
      </c>
      <c r="T10" s="80">
        <v>0</v>
      </c>
      <c r="U10" s="84">
        <v>0</v>
      </c>
    </row>
    <row r="11" spans="1:21" ht="18" customHeight="1">
      <c r="A11" s="9">
        <v>384</v>
      </c>
      <c r="B11" s="230" t="s">
        <v>30</v>
      </c>
      <c r="C11" s="230"/>
      <c r="D11" s="165">
        <v>15068</v>
      </c>
      <c r="E11" s="166"/>
      <c r="F11" s="80">
        <f t="shared" si="0"/>
        <v>90</v>
      </c>
      <c r="G11" s="88">
        <f t="shared" si="1"/>
        <v>5.972922750199098</v>
      </c>
      <c r="H11" s="80">
        <v>44</v>
      </c>
      <c r="I11" s="75">
        <v>46</v>
      </c>
      <c r="J11" s="80">
        <v>8</v>
      </c>
      <c r="K11" s="88">
        <f t="shared" si="4"/>
        <v>8.88888888888889</v>
      </c>
      <c r="L11" s="80">
        <f t="shared" si="2"/>
        <v>185</v>
      </c>
      <c r="M11" s="88">
        <f t="shared" si="5"/>
        <v>12.277674542075923</v>
      </c>
      <c r="N11" s="80">
        <v>96</v>
      </c>
      <c r="O11" s="75">
        <v>89</v>
      </c>
      <c r="P11" s="80">
        <f t="shared" si="6"/>
        <v>-95</v>
      </c>
      <c r="Q11" s="88">
        <f t="shared" si="7"/>
        <v>-6.304751791876825</v>
      </c>
      <c r="R11" s="80">
        <f t="shared" si="3"/>
        <v>1</v>
      </c>
      <c r="S11" s="88">
        <f t="shared" si="8"/>
        <v>11.11111111111111</v>
      </c>
      <c r="T11" s="80">
        <v>0</v>
      </c>
      <c r="U11" s="84">
        <v>1</v>
      </c>
    </row>
    <row r="12" spans="1:21" ht="18" customHeight="1">
      <c r="A12" s="10">
        <v>387</v>
      </c>
      <c r="B12" s="236" t="s">
        <v>65</v>
      </c>
      <c r="C12" s="236"/>
      <c r="D12" s="170">
        <v>13858</v>
      </c>
      <c r="E12" s="171"/>
      <c r="F12" s="81">
        <f t="shared" si="0"/>
        <v>60</v>
      </c>
      <c r="G12" s="89">
        <f t="shared" si="1"/>
        <v>4.329629095107519</v>
      </c>
      <c r="H12" s="81">
        <v>28</v>
      </c>
      <c r="I12" s="76">
        <v>32</v>
      </c>
      <c r="J12" s="81">
        <v>4</v>
      </c>
      <c r="K12" s="89">
        <f t="shared" si="4"/>
        <v>6.666666666666667</v>
      </c>
      <c r="L12" s="81">
        <f t="shared" si="2"/>
        <v>203</v>
      </c>
      <c r="M12" s="89">
        <f t="shared" si="5"/>
        <v>14.648578438447105</v>
      </c>
      <c r="N12" s="81">
        <v>96</v>
      </c>
      <c r="O12" s="76">
        <v>107</v>
      </c>
      <c r="P12" s="81">
        <f t="shared" si="6"/>
        <v>-143</v>
      </c>
      <c r="Q12" s="89">
        <f t="shared" si="7"/>
        <v>-10.318949343339586</v>
      </c>
      <c r="R12" s="80">
        <f t="shared" si="3"/>
        <v>1</v>
      </c>
      <c r="S12" s="89">
        <f t="shared" si="8"/>
        <v>16.666666666666668</v>
      </c>
      <c r="T12" s="81">
        <v>0</v>
      </c>
      <c r="U12" s="85">
        <v>1</v>
      </c>
    </row>
    <row r="13" spans="1:21" ht="18" customHeight="1">
      <c r="A13" s="8">
        <v>206</v>
      </c>
      <c r="B13" s="235" t="s">
        <v>31</v>
      </c>
      <c r="C13" s="235"/>
      <c r="D13" s="172">
        <v>67763</v>
      </c>
      <c r="E13" s="173"/>
      <c r="F13" s="79">
        <f t="shared" si="0"/>
        <v>493</v>
      </c>
      <c r="G13" s="87">
        <f t="shared" si="1"/>
        <v>7.275356758112835</v>
      </c>
      <c r="H13" s="79">
        <v>243</v>
      </c>
      <c r="I13" s="74">
        <v>250</v>
      </c>
      <c r="J13" s="79">
        <v>28</v>
      </c>
      <c r="K13" s="87">
        <f t="shared" si="4"/>
        <v>5.679513184584178</v>
      </c>
      <c r="L13" s="79">
        <f t="shared" si="2"/>
        <v>645</v>
      </c>
      <c r="M13" s="87">
        <f t="shared" si="5"/>
        <v>9.518468780898129</v>
      </c>
      <c r="N13" s="79">
        <v>363</v>
      </c>
      <c r="O13" s="74">
        <v>282</v>
      </c>
      <c r="P13" s="79">
        <f t="shared" si="6"/>
        <v>-152</v>
      </c>
      <c r="Q13" s="87">
        <f t="shared" si="7"/>
        <v>-2.243112022785296</v>
      </c>
      <c r="R13" s="79">
        <f t="shared" si="3"/>
        <v>3</v>
      </c>
      <c r="S13" s="87">
        <f t="shared" si="8"/>
        <v>6.085192697768763</v>
      </c>
      <c r="T13" s="79">
        <v>1</v>
      </c>
      <c r="U13" s="83">
        <v>2</v>
      </c>
    </row>
    <row r="14" spans="1:21" ht="18" customHeight="1">
      <c r="A14" s="9">
        <v>207</v>
      </c>
      <c r="B14" s="230" t="s">
        <v>32</v>
      </c>
      <c r="C14" s="230"/>
      <c r="D14" s="165">
        <v>42413</v>
      </c>
      <c r="E14" s="166"/>
      <c r="F14" s="80">
        <f t="shared" si="0"/>
        <v>508</v>
      </c>
      <c r="G14" s="88">
        <f t="shared" si="1"/>
        <v>11.97745974111711</v>
      </c>
      <c r="H14" s="80">
        <v>243</v>
      </c>
      <c r="I14" s="75">
        <v>265</v>
      </c>
      <c r="J14" s="80">
        <v>44</v>
      </c>
      <c r="K14" s="88">
        <f t="shared" si="4"/>
        <v>8.661417322834646</v>
      </c>
      <c r="L14" s="80">
        <f t="shared" si="2"/>
        <v>345</v>
      </c>
      <c r="M14" s="88">
        <f t="shared" si="5"/>
        <v>8.13429844623111</v>
      </c>
      <c r="N14" s="80">
        <v>193</v>
      </c>
      <c r="O14" s="75">
        <v>152</v>
      </c>
      <c r="P14" s="80">
        <f t="shared" si="6"/>
        <v>163</v>
      </c>
      <c r="Q14" s="88">
        <f t="shared" si="7"/>
        <v>3.8431612948860017</v>
      </c>
      <c r="R14" s="80">
        <f t="shared" si="3"/>
        <v>3</v>
      </c>
      <c r="S14" s="88">
        <f t="shared" si="8"/>
        <v>5.905511811023622</v>
      </c>
      <c r="T14" s="80">
        <v>1</v>
      </c>
      <c r="U14" s="84">
        <v>2</v>
      </c>
    </row>
    <row r="15" spans="1:21" ht="18" customHeight="1">
      <c r="A15" s="9">
        <v>401</v>
      </c>
      <c r="B15" s="230" t="s">
        <v>33</v>
      </c>
      <c r="C15" s="230"/>
      <c r="D15" s="165">
        <v>14959</v>
      </c>
      <c r="E15" s="166"/>
      <c r="F15" s="80">
        <f t="shared" si="0"/>
        <v>85</v>
      </c>
      <c r="G15" s="88">
        <f t="shared" si="1"/>
        <v>5.6821980078882275</v>
      </c>
      <c r="H15" s="80">
        <v>40</v>
      </c>
      <c r="I15" s="75">
        <v>45</v>
      </c>
      <c r="J15" s="80">
        <v>9</v>
      </c>
      <c r="K15" s="88">
        <f t="shared" si="4"/>
        <v>10.588235294117647</v>
      </c>
      <c r="L15" s="80">
        <f t="shared" si="2"/>
        <v>165</v>
      </c>
      <c r="M15" s="88">
        <f t="shared" si="5"/>
        <v>11.030149074135972</v>
      </c>
      <c r="N15" s="80">
        <v>98</v>
      </c>
      <c r="O15" s="75">
        <v>67</v>
      </c>
      <c r="P15" s="80">
        <f t="shared" si="6"/>
        <v>-80</v>
      </c>
      <c r="Q15" s="88">
        <f t="shared" si="7"/>
        <v>-5.347951066247743</v>
      </c>
      <c r="R15" s="80">
        <f t="shared" si="3"/>
        <v>0</v>
      </c>
      <c r="S15" s="88">
        <f t="shared" si="8"/>
        <v>0</v>
      </c>
      <c r="T15" s="80">
        <v>0</v>
      </c>
      <c r="U15" s="84">
        <v>0</v>
      </c>
    </row>
    <row r="16" spans="1:21" ht="18" customHeight="1">
      <c r="A16" s="9">
        <v>402</v>
      </c>
      <c r="B16" s="230" t="s">
        <v>34</v>
      </c>
      <c r="C16" s="230"/>
      <c r="D16" s="165">
        <v>18200</v>
      </c>
      <c r="E16" s="166"/>
      <c r="F16" s="80">
        <f t="shared" si="0"/>
        <v>120</v>
      </c>
      <c r="G16" s="88">
        <f t="shared" si="1"/>
        <v>6.593406593406593</v>
      </c>
      <c r="H16" s="80">
        <v>62</v>
      </c>
      <c r="I16" s="75">
        <v>58</v>
      </c>
      <c r="J16" s="80">
        <v>12</v>
      </c>
      <c r="K16" s="88">
        <f t="shared" si="4"/>
        <v>10</v>
      </c>
      <c r="L16" s="80">
        <f t="shared" si="2"/>
        <v>192</v>
      </c>
      <c r="M16" s="88">
        <f t="shared" si="5"/>
        <v>10.54945054945055</v>
      </c>
      <c r="N16" s="80">
        <v>97</v>
      </c>
      <c r="O16" s="75">
        <v>95</v>
      </c>
      <c r="P16" s="80">
        <f t="shared" si="6"/>
        <v>-72</v>
      </c>
      <c r="Q16" s="88">
        <f t="shared" si="7"/>
        <v>-3.956043956043956</v>
      </c>
      <c r="R16" s="80">
        <f t="shared" si="3"/>
        <v>0</v>
      </c>
      <c r="S16" s="88">
        <f t="shared" si="8"/>
        <v>0</v>
      </c>
      <c r="T16" s="80">
        <v>0</v>
      </c>
      <c r="U16" s="84">
        <v>0</v>
      </c>
    </row>
    <row r="17" spans="1:21" ht="18" customHeight="1">
      <c r="A17" s="9">
        <v>405</v>
      </c>
      <c r="B17" s="230" t="s">
        <v>35</v>
      </c>
      <c r="C17" s="230"/>
      <c r="D17" s="165">
        <v>10366</v>
      </c>
      <c r="E17" s="166"/>
      <c r="F17" s="80">
        <f t="shared" si="0"/>
        <v>69</v>
      </c>
      <c r="G17" s="88">
        <f t="shared" si="1"/>
        <v>6.656376615859541</v>
      </c>
      <c r="H17" s="80">
        <v>32</v>
      </c>
      <c r="I17" s="75">
        <v>37</v>
      </c>
      <c r="J17" s="80">
        <v>5</v>
      </c>
      <c r="K17" s="88">
        <f t="shared" si="4"/>
        <v>7.246376811594203</v>
      </c>
      <c r="L17" s="80">
        <f t="shared" si="2"/>
        <v>139</v>
      </c>
      <c r="M17" s="88">
        <f t="shared" si="5"/>
        <v>13.409222458035886</v>
      </c>
      <c r="N17" s="80">
        <v>77</v>
      </c>
      <c r="O17" s="75">
        <v>62</v>
      </c>
      <c r="P17" s="80">
        <f t="shared" si="6"/>
        <v>-70</v>
      </c>
      <c r="Q17" s="88">
        <f t="shared" si="7"/>
        <v>-6.752845842176345</v>
      </c>
      <c r="R17" s="80">
        <f t="shared" si="3"/>
        <v>0</v>
      </c>
      <c r="S17" s="88">
        <f t="shared" si="8"/>
        <v>0</v>
      </c>
      <c r="T17" s="80">
        <v>0</v>
      </c>
      <c r="U17" s="84">
        <v>0</v>
      </c>
    </row>
    <row r="18" spans="1:21" ht="18" customHeight="1">
      <c r="A18" s="9">
        <v>406</v>
      </c>
      <c r="B18" s="230" t="s">
        <v>36</v>
      </c>
      <c r="C18" s="230"/>
      <c r="D18" s="165">
        <v>5057</v>
      </c>
      <c r="E18" s="166"/>
      <c r="F18" s="80">
        <f t="shared" si="0"/>
        <v>26</v>
      </c>
      <c r="G18" s="88">
        <f t="shared" si="1"/>
        <v>5.141388174807197</v>
      </c>
      <c r="H18" s="80">
        <v>10</v>
      </c>
      <c r="I18" s="75">
        <v>16</v>
      </c>
      <c r="J18" s="80">
        <v>1</v>
      </c>
      <c r="K18" s="88">
        <f t="shared" si="4"/>
        <v>3.8461538461538463</v>
      </c>
      <c r="L18" s="80">
        <f t="shared" si="2"/>
        <v>57</v>
      </c>
      <c r="M18" s="88">
        <f t="shared" si="5"/>
        <v>11.271504844769625</v>
      </c>
      <c r="N18" s="80">
        <v>29</v>
      </c>
      <c r="O18" s="75">
        <v>28</v>
      </c>
      <c r="P18" s="80">
        <f t="shared" si="6"/>
        <v>-31</v>
      </c>
      <c r="Q18" s="88">
        <f t="shared" si="7"/>
        <v>-6.130116669962428</v>
      </c>
      <c r="R18" s="80">
        <f t="shared" si="3"/>
        <v>0</v>
      </c>
      <c r="S18" s="88">
        <f t="shared" si="8"/>
        <v>0</v>
      </c>
      <c r="T18" s="80">
        <v>0</v>
      </c>
      <c r="U18" s="84">
        <v>0</v>
      </c>
    </row>
    <row r="19" spans="1:21" ht="18" customHeight="1">
      <c r="A19" s="9">
        <v>408</v>
      </c>
      <c r="B19" s="230" t="s">
        <v>37</v>
      </c>
      <c r="C19" s="230"/>
      <c r="D19" s="165">
        <v>19680</v>
      </c>
      <c r="E19" s="166"/>
      <c r="F19" s="80">
        <f t="shared" si="0"/>
        <v>146</v>
      </c>
      <c r="G19" s="88">
        <f t="shared" si="1"/>
        <v>7.41869918699187</v>
      </c>
      <c r="H19" s="80">
        <v>74</v>
      </c>
      <c r="I19" s="75">
        <v>72</v>
      </c>
      <c r="J19" s="80">
        <v>19</v>
      </c>
      <c r="K19" s="88">
        <f t="shared" si="4"/>
        <v>13.013698630136986</v>
      </c>
      <c r="L19" s="80">
        <f t="shared" si="2"/>
        <v>220</v>
      </c>
      <c r="M19" s="88">
        <f t="shared" si="5"/>
        <v>11.178861788617887</v>
      </c>
      <c r="N19" s="80">
        <v>115</v>
      </c>
      <c r="O19" s="75">
        <v>105</v>
      </c>
      <c r="P19" s="80">
        <f t="shared" si="6"/>
        <v>-74</v>
      </c>
      <c r="Q19" s="88">
        <f t="shared" si="7"/>
        <v>-3.7601626016260163</v>
      </c>
      <c r="R19" s="80">
        <f t="shared" si="3"/>
        <v>0</v>
      </c>
      <c r="S19" s="88">
        <f t="shared" si="8"/>
        <v>0</v>
      </c>
      <c r="T19" s="80">
        <v>0</v>
      </c>
      <c r="U19" s="84">
        <v>0</v>
      </c>
    </row>
    <row r="20" spans="1:21" ht="18" customHeight="1">
      <c r="A20" s="10">
        <v>411</v>
      </c>
      <c r="B20" s="236" t="s">
        <v>38</v>
      </c>
      <c r="C20" s="236"/>
      <c r="D20" s="170">
        <v>11301</v>
      </c>
      <c r="E20" s="171"/>
      <c r="F20" s="81">
        <f t="shared" si="0"/>
        <v>123</v>
      </c>
      <c r="G20" s="89">
        <f t="shared" si="1"/>
        <v>10.883992567029468</v>
      </c>
      <c r="H20" s="81">
        <v>63</v>
      </c>
      <c r="I20" s="76">
        <v>60</v>
      </c>
      <c r="J20" s="81">
        <v>7</v>
      </c>
      <c r="K20" s="89">
        <f t="shared" si="4"/>
        <v>5.691056910569105</v>
      </c>
      <c r="L20" s="81">
        <f t="shared" si="2"/>
        <v>103</v>
      </c>
      <c r="M20" s="89">
        <f t="shared" si="5"/>
        <v>9.114237678081587</v>
      </c>
      <c r="N20" s="81">
        <v>55</v>
      </c>
      <c r="O20" s="76">
        <v>48</v>
      </c>
      <c r="P20" s="81">
        <f t="shared" si="6"/>
        <v>20</v>
      </c>
      <c r="Q20" s="89">
        <f t="shared" si="7"/>
        <v>1.7697548889478807</v>
      </c>
      <c r="R20" s="81">
        <f t="shared" si="3"/>
        <v>0</v>
      </c>
      <c r="S20" s="89">
        <f t="shared" si="8"/>
        <v>0</v>
      </c>
      <c r="T20" s="81">
        <v>0</v>
      </c>
      <c r="U20" s="85">
        <v>0</v>
      </c>
    </row>
    <row r="21" spans="1:21" ht="18" customHeight="1">
      <c r="A21" s="8">
        <v>208</v>
      </c>
      <c r="B21" s="235" t="s">
        <v>39</v>
      </c>
      <c r="C21" s="235"/>
      <c r="D21" s="172">
        <v>63251</v>
      </c>
      <c r="E21" s="173"/>
      <c r="F21" s="79">
        <f t="shared" si="0"/>
        <v>521</v>
      </c>
      <c r="G21" s="87">
        <f t="shared" si="1"/>
        <v>8.237023920570426</v>
      </c>
      <c r="H21" s="79">
        <v>258</v>
      </c>
      <c r="I21" s="74">
        <v>263</v>
      </c>
      <c r="J21" s="79">
        <v>59</v>
      </c>
      <c r="K21" s="87">
        <f t="shared" si="4"/>
        <v>11.324376199616124</v>
      </c>
      <c r="L21" s="79">
        <f t="shared" si="2"/>
        <v>646</v>
      </c>
      <c r="M21" s="87">
        <f t="shared" si="5"/>
        <v>10.21327726043857</v>
      </c>
      <c r="N21" s="79">
        <v>344</v>
      </c>
      <c r="O21" s="74">
        <v>302</v>
      </c>
      <c r="P21" s="79">
        <f t="shared" si="6"/>
        <v>-125</v>
      </c>
      <c r="Q21" s="87">
        <f t="shared" si="7"/>
        <v>-1.9762533398681443</v>
      </c>
      <c r="R21" s="80">
        <f t="shared" si="3"/>
        <v>1</v>
      </c>
      <c r="S21" s="87">
        <f t="shared" si="8"/>
        <v>1.9193857965451055</v>
      </c>
      <c r="T21" s="79">
        <v>1</v>
      </c>
      <c r="U21" s="83">
        <v>0</v>
      </c>
    </row>
    <row r="22" spans="1:21" ht="18" customHeight="1">
      <c r="A22" s="9">
        <v>423</v>
      </c>
      <c r="B22" s="230" t="s">
        <v>40</v>
      </c>
      <c r="C22" s="230"/>
      <c r="D22" s="165">
        <v>6132</v>
      </c>
      <c r="E22" s="166"/>
      <c r="F22" s="80">
        <f t="shared" si="0"/>
        <v>43</v>
      </c>
      <c r="G22" s="88">
        <f t="shared" si="1"/>
        <v>7.0123939986953685</v>
      </c>
      <c r="H22" s="80">
        <v>27</v>
      </c>
      <c r="I22" s="75">
        <v>16</v>
      </c>
      <c r="J22" s="80">
        <v>2</v>
      </c>
      <c r="K22" s="88">
        <f t="shared" si="4"/>
        <v>4.651162790697675</v>
      </c>
      <c r="L22" s="80">
        <f t="shared" si="2"/>
        <v>90</v>
      </c>
      <c r="M22" s="88">
        <f t="shared" si="5"/>
        <v>14.677103718199607</v>
      </c>
      <c r="N22" s="80">
        <v>55</v>
      </c>
      <c r="O22" s="75">
        <v>35</v>
      </c>
      <c r="P22" s="80">
        <f t="shared" si="6"/>
        <v>-47</v>
      </c>
      <c r="Q22" s="88">
        <f t="shared" si="7"/>
        <v>-7.6647097195042395</v>
      </c>
      <c r="R22" s="80">
        <f t="shared" si="3"/>
        <v>0</v>
      </c>
      <c r="S22" s="88">
        <f t="shared" si="8"/>
        <v>0</v>
      </c>
      <c r="T22" s="80">
        <v>0</v>
      </c>
      <c r="U22" s="84">
        <v>0</v>
      </c>
    </row>
    <row r="23" spans="1:21" ht="18" customHeight="1">
      <c r="A23" s="9">
        <v>424</v>
      </c>
      <c r="B23" s="230" t="s">
        <v>41</v>
      </c>
      <c r="C23" s="230"/>
      <c r="D23" s="165">
        <v>7873</v>
      </c>
      <c r="E23" s="166"/>
      <c r="F23" s="80">
        <f t="shared" si="0"/>
        <v>59</v>
      </c>
      <c r="G23" s="88">
        <f t="shared" si="1"/>
        <v>7.4939667217071</v>
      </c>
      <c r="H23" s="80">
        <v>33</v>
      </c>
      <c r="I23" s="75">
        <v>26</v>
      </c>
      <c r="J23" s="80">
        <v>2</v>
      </c>
      <c r="K23" s="88">
        <f t="shared" si="4"/>
        <v>3.389830508474576</v>
      </c>
      <c r="L23" s="80">
        <f t="shared" si="2"/>
        <v>100</v>
      </c>
      <c r="M23" s="88">
        <f t="shared" si="5"/>
        <v>12.701638511367966</v>
      </c>
      <c r="N23" s="80">
        <v>59</v>
      </c>
      <c r="O23" s="75">
        <v>41</v>
      </c>
      <c r="P23" s="80">
        <f t="shared" si="6"/>
        <v>-41</v>
      </c>
      <c r="Q23" s="88">
        <f t="shared" si="7"/>
        <v>-5.207671789660866</v>
      </c>
      <c r="R23" s="80">
        <f t="shared" si="3"/>
        <v>0</v>
      </c>
      <c r="S23" s="88">
        <f t="shared" si="8"/>
        <v>0</v>
      </c>
      <c r="T23" s="80">
        <v>0</v>
      </c>
      <c r="U23" s="84">
        <v>0</v>
      </c>
    </row>
    <row r="24" spans="1:21" ht="18" customHeight="1">
      <c r="A24" s="9">
        <v>425</v>
      </c>
      <c r="B24" s="230" t="s">
        <v>42</v>
      </c>
      <c r="C24" s="230"/>
      <c r="D24" s="165">
        <v>2540</v>
      </c>
      <c r="E24" s="166"/>
      <c r="F24" s="80">
        <f t="shared" si="0"/>
        <v>17</v>
      </c>
      <c r="G24" s="88">
        <f t="shared" si="1"/>
        <v>6.692913385826771</v>
      </c>
      <c r="H24" s="80">
        <v>9</v>
      </c>
      <c r="I24" s="75">
        <v>8</v>
      </c>
      <c r="J24" s="80">
        <v>0</v>
      </c>
      <c r="K24" s="88">
        <f t="shared" si="4"/>
        <v>0</v>
      </c>
      <c r="L24" s="80">
        <f t="shared" si="2"/>
        <v>45</v>
      </c>
      <c r="M24" s="88">
        <f t="shared" si="5"/>
        <v>17.716535433070867</v>
      </c>
      <c r="N24" s="80">
        <v>25</v>
      </c>
      <c r="O24" s="75">
        <v>20</v>
      </c>
      <c r="P24" s="80">
        <f t="shared" si="6"/>
        <v>-28</v>
      </c>
      <c r="Q24" s="88">
        <f t="shared" si="7"/>
        <v>-11.023622047244094</v>
      </c>
      <c r="R24" s="80">
        <f t="shared" si="3"/>
        <v>0</v>
      </c>
      <c r="S24" s="88">
        <f t="shared" si="8"/>
        <v>0</v>
      </c>
      <c r="T24" s="80">
        <v>0</v>
      </c>
      <c r="U24" s="84">
        <v>0</v>
      </c>
    </row>
    <row r="25" spans="1:21" ht="18" customHeight="1" thickBot="1">
      <c r="A25" s="9">
        <v>426</v>
      </c>
      <c r="B25" s="230" t="s">
        <v>43</v>
      </c>
      <c r="C25" s="230"/>
      <c r="D25" s="168">
        <v>2710</v>
      </c>
      <c r="E25" s="232"/>
      <c r="F25" s="80">
        <f t="shared" si="0"/>
        <v>12</v>
      </c>
      <c r="G25" s="88">
        <f t="shared" si="1"/>
        <v>4.428044280442804</v>
      </c>
      <c r="H25" s="80">
        <v>9</v>
      </c>
      <c r="I25" s="75">
        <v>3</v>
      </c>
      <c r="J25" s="80">
        <v>2</v>
      </c>
      <c r="K25" s="88">
        <f t="shared" si="4"/>
        <v>16.666666666666664</v>
      </c>
      <c r="L25" s="80">
        <f t="shared" si="2"/>
        <v>51</v>
      </c>
      <c r="M25" s="88">
        <f t="shared" si="5"/>
        <v>18.819188191881917</v>
      </c>
      <c r="N25" s="80">
        <v>30</v>
      </c>
      <c r="O25" s="75">
        <v>21</v>
      </c>
      <c r="P25" s="80">
        <f t="shared" si="6"/>
        <v>-39</v>
      </c>
      <c r="Q25" s="88">
        <f t="shared" si="7"/>
        <v>-14.391143911439114</v>
      </c>
      <c r="R25" s="80">
        <f t="shared" si="3"/>
        <v>0</v>
      </c>
      <c r="S25" s="88">
        <f t="shared" si="8"/>
        <v>0</v>
      </c>
      <c r="T25" s="80">
        <v>0</v>
      </c>
      <c r="U25" s="84">
        <v>0</v>
      </c>
    </row>
    <row r="26" spans="1:21" ht="13.5">
      <c r="A26" s="40"/>
      <c r="B26" s="233"/>
      <c r="C26" s="233"/>
      <c r="D26" s="234"/>
      <c r="E26" s="234"/>
      <c r="F26" s="77"/>
      <c r="G26" s="91"/>
      <c r="H26" s="77"/>
      <c r="I26" s="77"/>
      <c r="J26" s="77"/>
      <c r="K26" s="91"/>
      <c r="L26" s="77"/>
      <c r="M26" s="91"/>
      <c r="N26" s="77"/>
      <c r="O26" s="77"/>
      <c r="P26" s="77"/>
      <c r="Q26" s="91"/>
      <c r="R26" s="77"/>
      <c r="S26" s="91"/>
      <c r="T26" s="77"/>
      <c r="U26" s="77"/>
    </row>
    <row r="27" spans="1:21" ht="13.5">
      <c r="A27" t="s">
        <v>125</v>
      </c>
      <c r="F27"/>
      <c r="G27"/>
      <c r="H27"/>
      <c r="I27"/>
      <c r="J27" s="78"/>
      <c r="K27" s="92"/>
      <c r="L27" s="78"/>
      <c r="M27" s="92"/>
      <c r="N27" s="78"/>
      <c r="O27" s="78"/>
      <c r="P27" s="78"/>
      <c r="Q27" s="92"/>
      <c r="R27" s="78"/>
      <c r="S27" s="92"/>
      <c r="T27" s="78"/>
      <c r="U27" s="78"/>
    </row>
    <row r="28" spans="1:21" ht="13.5">
      <c r="A28" s="7"/>
      <c r="B28" s="230"/>
      <c r="C28" s="230"/>
      <c r="D28" s="231"/>
      <c r="E28" s="231"/>
      <c r="F28" s="78"/>
      <c r="G28" s="92"/>
      <c r="H28" s="78"/>
      <c r="I28" s="78"/>
      <c r="J28" s="78"/>
      <c r="K28" s="92"/>
      <c r="L28" s="78"/>
      <c r="M28" s="92"/>
      <c r="N28" s="78"/>
      <c r="O28" s="78"/>
      <c r="P28" s="78"/>
      <c r="Q28" s="92"/>
      <c r="R28" s="78"/>
      <c r="S28" s="92"/>
      <c r="T28" s="78"/>
      <c r="U28" s="78"/>
    </row>
    <row r="29" spans="1:21" ht="13.5">
      <c r="A29" s="7"/>
      <c r="B29" s="230"/>
      <c r="C29" s="230"/>
      <c r="D29" s="231"/>
      <c r="E29" s="231"/>
      <c r="F29" s="78"/>
      <c r="G29" s="92"/>
      <c r="H29" s="78"/>
      <c r="I29" s="78"/>
      <c r="J29" s="78"/>
      <c r="K29" s="92"/>
      <c r="L29" s="78"/>
      <c r="M29" s="92"/>
      <c r="N29" s="78"/>
      <c r="O29" s="78"/>
      <c r="P29" s="78"/>
      <c r="Q29" s="92"/>
      <c r="R29" s="78"/>
      <c r="S29" s="92"/>
      <c r="T29" s="78"/>
      <c r="U29" s="78"/>
    </row>
    <row r="30" spans="1:21" ht="13.5">
      <c r="A30" s="7"/>
      <c r="B30" s="230"/>
      <c r="C30" s="230"/>
      <c r="D30" s="231"/>
      <c r="E30" s="231"/>
      <c r="F30" s="78"/>
      <c r="G30" s="92"/>
      <c r="H30" s="78"/>
      <c r="I30" s="78"/>
      <c r="J30" s="78"/>
      <c r="K30" s="92"/>
      <c r="L30" s="78"/>
      <c r="M30" s="92"/>
      <c r="N30" s="78"/>
      <c r="O30" s="78"/>
      <c r="P30" s="78"/>
      <c r="Q30" s="92"/>
      <c r="R30" s="78"/>
      <c r="S30" s="92"/>
      <c r="T30" s="78"/>
      <c r="U30" s="78"/>
    </row>
    <row r="31" spans="1:21" ht="13.5">
      <c r="A31" s="7"/>
      <c r="B31" s="230"/>
      <c r="C31" s="230"/>
      <c r="D31" s="231"/>
      <c r="E31" s="231"/>
      <c r="F31" s="78"/>
      <c r="G31" s="92"/>
      <c r="H31" s="78"/>
      <c r="I31" s="78"/>
      <c r="J31" s="78"/>
      <c r="K31" s="92"/>
      <c r="L31" s="78"/>
      <c r="M31" s="92"/>
      <c r="N31" s="78"/>
      <c r="O31" s="78"/>
      <c r="P31" s="78"/>
      <c r="Q31" s="92"/>
      <c r="R31" s="78"/>
      <c r="S31" s="92"/>
      <c r="T31" s="78"/>
      <c r="U31" s="78"/>
    </row>
    <row r="32" spans="1:21" ht="13.5">
      <c r="A32" s="7"/>
      <c r="B32" s="230"/>
      <c r="C32" s="230"/>
      <c r="D32" s="231"/>
      <c r="E32" s="231"/>
      <c r="F32" s="78"/>
      <c r="G32" s="92"/>
      <c r="H32" s="78"/>
      <c r="I32" s="78"/>
      <c r="J32" s="78"/>
      <c r="K32" s="92"/>
      <c r="L32" s="78"/>
      <c r="M32" s="92"/>
      <c r="N32" s="78"/>
      <c r="O32" s="78"/>
      <c r="P32" s="78"/>
      <c r="Q32" s="92"/>
      <c r="R32" s="78"/>
      <c r="S32" s="92"/>
      <c r="T32" s="78"/>
      <c r="U32" s="78"/>
    </row>
    <row r="33" spans="1:21" ht="13.5">
      <c r="A33" s="7"/>
      <c r="B33" s="230"/>
      <c r="C33" s="230"/>
      <c r="D33" s="231"/>
      <c r="E33" s="231"/>
      <c r="F33" s="78"/>
      <c r="G33" s="92"/>
      <c r="H33" s="78"/>
      <c r="I33" s="78"/>
      <c r="J33" s="78"/>
      <c r="K33" s="92"/>
      <c r="L33" s="78"/>
      <c r="M33" s="92"/>
      <c r="N33" s="78"/>
      <c r="O33" s="78"/>
      <c r="P33" s="78"/>
      <c r="Q33" s="92"/>
      <c r="R33" s="78"/>
      <c r="S33" s="92"/>
      <c r="T33" s="78"/>
      <c r="U33" s="78"/>
    </row>
    <row r="34" spans="1:21" ht="13.5">
      <c r="A34" s="7"/>
      <c r="B34" s="230"/>
      <c r="C34" s="230"/>
      <c r="D34" s="231"/>
      <c r="E34" s="231"/>
      <c r="F34" s="78"/>
      <c r="G34" s="92"/>
      <c r="H34" s="78"/>
      <c r="I34" s="78"/>
      <c r="J34" s="78"/>
      <c r="K34" s="92"/>
      <c r="L34" s="78"/>
      <c r="M34" s="92"/>
      <c r="N34" s="78"/>
      <c r="O34" s="78"/>
      <c r="P34" s="78"/>
      <c r="Q34" s="92"/>
      <c r="R34" s="78"/>
      <c r="S34" s="92"/>
      <c r="T34" s="78"/>
      <c r="U34" s="78"/>
    </row>
  </sheetData>
  <mergeCells count="76">
    <mergeCell ref="A3:A6"/>
    <mergeCell ref="B3:C6"/>
    <mergeCell ref="D3:E6"/>
    <mergeCell ref="F3:K3"/>
    <mergeCell ref="L3:O3"/>
    <mergeCell ref="P3:Q3"/>
    <mergeCell ref="R3:U3"/>
    <mergeCell ref="F4:F6"/>
    <mergeCell ref="G4:G6"/>
    <mergeCell ref="H4:H6"/>
    <mergeCell ref="I4:I6"/>
    <mergeCell ref="J4:K5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B7:C7"/>
    <mergeCell ref="D7:E7"/>
    <mergeCell ref="B9:C9"/>
    <mergeCell ref="D9:E9"/>
    <mergeCell ref="B8:C8"/>
    <mergeCell ref="D8:E8"/>
    <mergeCell ref="D10:E10"/>
    <mergeCell ref="B11:C11"/>
    <mergeCell ref="D11:E11"/>
    <mergeCell ref="B12:C12"/>
    <mergeCell ref="D12:E12"/>
    <mergeCell ref="B10:C10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8:C28"/>
    <mergeCell ref="D28:E28"/>
    <mergeCell ref="B25:C25"/>
    <mergeCell ref="D25:E25"/>
    <mergeCell ref="B26:C26"/>
    <mergeCell ref="D26:E26"/>
    <mergeCell ref="B29:C29"/>
    <mergeCell ref="D29:E29"/>
    <mergeCell ref="B30:C30"/>
    <mergeCell ref="D30:E30"/>
    <mergeCell ref="B31:C31"/>
    <mergeCell ref="D31:E31"/>
    <mergeCell ref="B34:C34"/>
    <mergeCell ref="D34:E34"/>
    <mergeCell ref="B32:C32"/>
    <mergeCell ref="D32:E32"/>
    <mergeCell ref="B33:C33"/>
    <mergeCell ref="D33:E33"/>
  </mergeCells>
  <printOptions/>
  <pageMargins left="0.73" right="0.32" top="0.96" bottom="0.89" header="0.35" footer="0.512"/>
  <pageSetup horizontalDpi="600" verticalDpi="600" orientation="landscape" paperSize="12" scale="90" r:id="rId1"/>
  <headerFooter alignWithMargins="0">
    <oddFooter>&amp;C14</oddFooter>
  </headerFooter>
  <ignoredErrors>
    <ignoredError sqref="F7 F9:F10 F11 F12:F16 F17:F18 F19 F20:F21 F22:F25" formulaRange="1"/>
    <ignoredError sqref="R7 R9:R10 R11 R12:R16 R17:R18 R19 R20:R21 R22:R2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W36"/>
  <sheetViews>
    <sheetView workbookViewId="0" topLeftCell="A1">
      <pane xSplit="5" ySplit="6" topLeftCell="F7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00390625" defaultRowHeight="13.5"/>
  <cols>
    <col min="1" max="1" width="6.875" style="0" customWidth="1"/>
    <col min="2" max="3" width="9.625" style="0" customWidth="1"/>
    <col min="4" max="4" width="9.00390625" style="0" hidden="1" customWidth="1"/>
    <col min="5" max="5" width="6.75390625" style="0" hidden="1" customWidth="1"/>
  </cols>
  <sheetData>
    <row r="1" spans="1:10" ht="14.25">
      <c r="A1" t="s">
        <v>128</v>
      </c>
      <c r="J1" s="159"/>
    </row>
    <row r="2" ht="14.25" thickBot="1"/>
    <row r="3" spans="1:23" ht="16.5" customHeight="1">
      <c r="A3" s="209" t="s">
        <v>0</v>
      </c>
      <c r="B3" s="212" t="s">
        <v>62</v>
      </c>
      <c r="C3" s="212"/>
      <c r="D3" s="262" t="str">
        <f>'第7表　人口動態総覧（４－１）'!D3:E3</f>
        <v>平成18年10月1日　現在推計人口</v>
      </c>
      <c r="E3" s="263"/>
      <c r="F3" s="225" t="s">
        <v>50</v>
      </c>
      <c r="G3" s="190"/>
      <c r="H3" s="190"/>
      <c r="I3" s="251"/>
      <c r="J3" s="225" t="s">
        <v>51</v>
      </c>
      <c r="K3" s="190"/>
      <c r="L3" s="190"/>
      <c r="M3" s="190"/>
      <c r="N3" s="190"/>
      <c r="O3" s="251"/>
      <c r="P3" s="190" t="s">
        <v>52</v>
      </c>
      <c r="Q3" s="190"/>
      <c r="R3" s="190"/>
      <c r="S3" s="190"/>
      <c r="T3" s="225" t="s">
        <v>53</v>
      </c>
      <c r="U3" s="251"/>
      <c r="V3" s="225" t="s">
        <v>54</v>
      </c>
      <c r="W3" s="191"/>
    </row>
    <row r="4" spans="1:23" ht="16.5" customHeight="1">
      <c r="A4" s="210"/>
      <c r="B4" s="213"/>
      <c r="C4" s="213"/>
      <c r="D4" s="253">
        <f>'第7表　人口動態総覧（４－１）'!D4:E4</f>
        <v>0</v>
      </c>
      <c r="E4" s="264"/>
      <c r="F4" s="199" t="s">
        <v>55</v>
      </c>
      <c r="G4" s="215" t="s">
        <v>1</v>
      </c>
      <c r="H4" s="218" t="s">
        <v>2</v>
      </c>
      <c r="I4" s="215" t="s">
        <v>3</v>
      </c>
      <c r="J4" s="199" t="s">
        <v>55</v>
      </c>
      <c r="K4" s="215" t="s">
        <v>1</v>
      </c>
      <c r="L4" s="199" t="s">
        <v>57</v>
      </c>
      <c r="M4" s="215" t="s">
        <v>1</v>
      </c>
      <c r="N4" s="252" t="s">
        <v>58</v>
      </c>
      <c r="O4" s="215" t="s">
        <v>1</v>
      </c>
      <c r="P4" s="199" t="s">
        <v>55</v>
      </c>
      <c r="Q4" s="215" t="s">
        <v>1</v>
      </c>
      <c r="R4" s="255" t="s">
        <v>59</v>
      </c>
      <c r="S4" s="258" t="s">
        <v>44</v>
      </c>
      <c r="T4" s="199" t="s">
        <v>60</v>
      </c>
      <c r="U4" s="215" t="s">
        <v>1</v>
      </c>
      <c r="V4" s="199" t="s">
        <v>60</v>
      </c>
      <c r="W4" s="206" t="s">
        <v>1</v>
      </c>
    </row>
    <row r="5" spans="1:23" ht="16.5" customHeight="1">
      <c r="A5" s="210"/>
      <c r="B5" s="213"/>
      <c r="C5" s="213"/>
      <c r="D5" s="253">
        <f>'第7表　人口動態総覧（４－１）'!D5:E5</f>
        <v>0</v>
      </c>
      <c r="E5" s="264"/>
      <c r="F5" s="200"/>
      <c r="G5" s="216"/>
      <c r="H5" s="219"/>
      <c r="I5" s="216"/>
      <c r="J5" s="200"/>
      <c r="K5" s="216"/>
      <c r="L5" s="200"/>
      <c r="M5" s="216"/>
      <c r="N5" s="253"/>
      <c r="O5" s="216"/>
      <c r="P5" s="200"/>
      <c r="Q5" s="216"/>
      <c r="R5" s="256"/>
      <c r="S5" s="259"/>
      <c r="T5" s="200"/>
      <c r="U5" s="216"/>
      <c r="V5" s="200"/>
      <c r="W5" s="207"/>
    </row>
    <row r="6" spans="1:23" ht="16.5" customHeight="1">
      <c r="A6" s="211"/>
      <c r="B6" s="214"/>
      <c r="C6" s="214"/>
      <c r="D6" s="254">
        <f>'第7表　人口動態総覧（４－１）'!D6:E6</f>
        <v>0</v>
      </c>
      <c r="E6" s="265"/>
      <c r="F6" s="201"/>
      <c r="G6" s="217"/>
      <c r="H6" s="220"/>
      <c r="I6" s="217"/>
      <c r="J6" s="201"/>
      <c r="K6" s="217"/>
      <c r="L6" s="201"/>
      <c r="M6" s="217"/>
      <c r="N6" s="254"/>
      <c r="O6" s="217"/>
      <c r="P6" s="201"/>
      <c r="Q6" s="217"/>
      <c r="R6" s="257"/>
      <c r="S6" s="260"/>
      <c r="T6" s="201"/>
      <c r="U6" s="217"/>
      <c r="V6" s="201"/>
      <c r="W6" s="208"/>
    </row>
    <row r="7" spans="1:23" s="108" customFormat="1" ht="16.5" customHeight="1">
      <c r="A7" s="174" t="s">
        <v>26</v>
      </c>
      <c r="B7" s="182" t="s">
        <v>120</v>
      </c>
      <c r="C7" s="183"/>
      <c r="D7" s="176">
        <f>'第7表　人口動態総覧（４－１）'!D7:E7</f>
        <v>1423425</v>
      </c>
      <c r="E7" s="261"/>
      <c r="F7" s="158">
        <f>SUM(F9:F15)</f>
        <v>22</v>
      </c>
      <c r="G7" s="103">
        <f>F7/'第7表　人口動態総覧（４－１）'!F7*1000</f>
        <v>2.084122773777946</v>
      </c>
      <c r="H7" s="102">
        <f>SUM(H9:H15)</f>
        <v>11</v>
      </c>
      <c r="I7" s="109">
        <f>SUM(I9:I15)</f>
        <v>11</v>
      </c>
      <c r="J7" s="102">
        <f>SUM(L7,N7)</f>
        <v>382</v>
      </c>
      <c r="K7" s="100">
        <f>J7/SUM('第7表　人口動態総覧（４－１）'!F7+'人口動態総覧（４－３）'!J7)*1000</f>
        <v>34.92411775461693</v>
      </c>
      <c r="L7" s="102">
        <f>SUM(L9:L15)</f>
        <v>166</v>
      </c>
      <c r="M7" s="110">
        <f>L7/SUM('第7表　人口動態総覧（４－１）'!F7+'人口動態総覧（４－３）'!J7)*1000</f>
        <v>15.17644907661364</v>
      </c>
      <c r="N7" s="102">
        <f>SUM(N9:N15)</f>
        <v>216</v>
      </c>
      <c r="O7" s="103">
        <f>N7/SUM('第7表　人口動態総覧（４－１）'!F7+'人口動態総覧（４－３）'!J7)*1000</f>
        <v>19.747668678003294</v>
      </c>
      <c r="P7" s="102">
        <f>SUM(P9:P15)</f>
        <v>68</v>
      </c>
      <c r="Q7" s="103">
        <f>P7/SUM('第7表　人口動態総覧（４－１）'!F7+'人口動態総覧（４－３）'!R7)*1000</f>
        <v>6.411465208372619</v>
      </c>
      <c r="R7" s="111">
        <f>SUM(R9:R15)</f>
        <v>50</v>
      </c>
      <c r="S7" s="112">
        <f>SUM(S9:S15)</f>
        <v>18</v>
      </c>
      <c r="T7" s="104">
        <f>SUM(T9:T15)</f>
        <v>6642</v>
      </c>
      <c r="U7" s="103">
        <v>4.7</v>
      </c>
      <c r="V7" s="104">
        <f>SUM(V9:V15)</f>
        <v>3044</v>
      </c>
      <c r="W7" s="113">
        <v>2.15</v>
      </c>
    </row>
    <row r="8" spans="1:23" ht="16.5" customHeight="1">
      <c r="A8" s="175"/>
      <c r="B8" s="184" t="s">
        <v>119</v>
      </c>
      <c r="C8" s="185"/>
      <c r="D8" s="170">
        <f>'第7表　人口動態総覧（４－１）'!D8:E8</f>
        <v>1432727</v>
      </c>
      <c r="E8" s="171"/>
      <c r="F8" s="46">
        <v>20</v>
      </c>
      <c r="G8" s="21">
        <v>1.9</v>
      </c>
      <c r="H8" s="31">
        <v>10</v>
      </c>
      <c r="I8" s="49">
        <v>10</v>
      </c>
      <c r="J8" s="31">
        <v>367</v>
      </c>
      <c r="K8" s="17">
        <v>33.7</v>
      </c>
      <c r="L8" s="31">
        <v>154</v>
      </c>
      <c r="M8" s="62">
        <v>14.1</v>
      </c>
      <c r="N8" s="31">
        <v>213</v>
      </c>
      <c r="O8" s="23">
        <v>19.6</v>
      </c>
      <c r="P8" s="31">
        <v>56</v>
      </c>
      <c r="Q8" s="23">
        <v>5.3</v>
      </c>
      <c r="R8" s="59">
        <v>38</v>
      </c>
      <c r="S8" s="63">
        <v>18</v>
      </c>
      <c r="T8" s="16">
        <v>6584</v>
      </c>
      <c r="U8" s="23">
        <v>4.6</v>
      </c>
      <c r="V8" s="16">
        <v>3281</v>
      </c>
      <c r="W8" s="67">
        <v>2.29</v>
      </c>
    </row>
    <row r="9" spans="1:23" ht="16.5" customHeight="1">
      <c r="A9" s="1" t="s">
        <v>5</v>
      </c>
      <c r="B9" s="6"/>
      <c r="C9" s="12"/>
      <c r="D9" s="172">
        <f>'第7表　人口動態総覧（４－１）'!D9:E9</f>
        <v>314795</v>
      </c>
      <c r="E9" s="173"/>
      <c r="F9" s="44">
        <f aca="true" t="shared" si="0" ref="F9:F16">SUM(H9:I9)</f>
        <v>2</v>
      </c>
      <c r="G9" s="19">
        <f>F9/'第7表　人口動態総覧（４－１）'!F9*1000</f>
        <v>0.9074410163339383</v>
      </c>
      <c r="H9" s="30">
        <f>SUM(H21:H28)</f>
        <v>0</v>
      </c>
      <c r="I9" s="48">
        <f>SUM(I21:I28)</f>
        <v>2</v>
      </c>
      <c r="J9" s="30">
        <f aca="true" t="shared" si="1" ref="J9:J36">SUM(L9,N9)</f>
        <v>85</v>
      </c>
      <c r="K9" s="19">
        <f>J9/SUM('第7表　人口動態総覧（４－１）'!F9+'人口動態総覧（４－３）'!J9)*1000</f>
        <v>37.134119702927045</v>
      </c>
      <c r="L9" s="30">
        <f>SUM(L21:L28)</f>
        <v>35</v>
      </c>
      <c r="M9" s="55">
        <f>L9/SUM('第7表　人口動態総覧（４－１）'!F9+'人口動態総覧（４－３）'!J9)*1000</f>
        <v>15.290519877675841</v>
      </c>
      <c r="N9" s="30">
        <f>SUM(N21:N28)</f>
        <v>50</v>
      </c>
      <c r="O9" s="19">
        <f>N9/SUM('第7表　人口動態総覧（４－１）'!F9+'人口動態総覧（４－３）'!J9)*1000</f>
        <v>21.843599825251204</v>
      </c>
      <c r="P9" s="32">
        <f aca="true" t="shared" si="2" ref="P9:P15">SUM(R9:S9)</f>
        <v>13</v>
      </c>
      <c r="Q9" s="21">
        <f>P9/SUM('第7表　人口動態総覧（４－１）'!F9+'人口動態総覧（４－３）'!R9)*1000</f>
        <v>5.8690744920993225</v>
      </c>
      <c r="R9" s="60">
        <f>SUM(R21:R28)</f>
        <v>11</v>
      </c>
      <c r="S9" s="64">
        <f>SUM(S21:S28)</f>
        <v>2</v>
      </c>
      <c r="T9" s="34">
        <f>SUM(T21:T28)</f>
        <v>1311</v>
      </c>
      <c r="U9" s="21">
        <f>T9/'第7表　人口動態総覧（４－１）'!D9*1000</f>
        <v>4.164615066948332</v>
      </c>
      <c r="V9" s="34">
        <f>SUM(V21:V28)</f>
        <v>643</v>
      </c>
      <c r="W9" s="68">
        <f>V9/'第7表　人口動態総覧（４－１）'!D9*1000</f>
        <v>2.042599151828968</v>
      </c>
    </row>
    <row r="10" spans="1:23" ht="16.5" customHeight="1">
      <c r="A10" s="1" t="s">
        <v>6</v>
      </c>
      <c r="B10" s="6"/>
      <c r="C10" s="13"/>
      <c r="D10" s="165">
        <f>'第7表　人口動態総覧（４－１）'!D10:E10</f>
        <v>345927</v>
      </c>
      <c r="E10" s="166"/>
      <c r="F10" s="46">
        <f t="shared" si="0"/>
        <v>6</v>
      </c>
      <c r="G10" s="21">
        <f>F10/'第7表　人口動態総覧（４－１）'!F10*1000</f>
        <v>2.2463496817671285</v>
      </c>
      <c r="H10" s="32">
        <f>SUM(H29:H36)</f>
        <v>5</v>
      </c>
      <c r="I10" s="50">
        <f>SUM(I29:I36)</f>
        <v>1</v>
      </c>
      <c r="J10" s="32">
        <f t="shared" si="1"/>
        <v>91</v>
      </c>
      <c r="K10" s="21">
        <f>J10/SUM('第7表　人口動態総覧（４－１）'!F10+'人口動態総覧（４－３）'!J10)*1000</f>
        <v>32.94713975380159</v>
      </c>
      <c r="L10" s="32">
        <f>SUM(L29:L36)</f>
        <v>46</v>
      </c>
      <c r="M10" s="56">
        <f>L10/SUM('第7表　人口動態総覧（４－１）'!F10+'人口動態総覧（４－３）'!J10)*1000</f>
        <v>16.6545981173063</v>
      </c>
      <c r="N10" s="32">
        <f>SUM(N29:N36)</f>
        <v>45</v>
      </c>
      <c r="O10" s="21">
        <f>N10/SUM('第7表　人口動態総覧（４－１）'!F10+'人口動態総覧（４－３）'!J10)*1000</f>
        <v>16.292541636495294</v>
      </c>
      <c r="P10" s="32">
        <f t="shared" si="2"/>
        <v>17</v>
      </c>
      <c r="Q10" s="21">
        <f>P10/SUM('第7表　人口動態総覧（４－１）'!F10+'人口動態総覧（４－３）'!R10)*1000</f>
        <v>6.333830104321907</v>
      </c>
      <c r="R10" s="60">
        <f>SUM(R29:R36)</f>
        <v>13</v>
      </c>
      <c r="S10" s="64">
        <f>SUM(S29:S36)</f>
        <v>4</v>
      </c>
      <c r="T10" s="34">
        <f>SUM(T29:T36)</f>
        <v>1692</v>
      </c>
      <c r="U10" s="21">
        <f>T10/'第7表　人口動態総覧（４－１）'!D10*1000</f>
        <v>4.891205369919087</v>
      </c>
      <c r="V10" s="34">
        <f>SUM(V29:V36)</f>
        <v>773</v>
      </c>
      <c r="W10" s="68">
        <f>V10/'第7表　人口動態総覧（４－１）'!D10*1000</f>
        <v>2.2345755029240273</v>
      </c>
    </row>
    <row r="11" spans="1:23" ht="16.5" customHeight="1">
      <c r="A11" s="1" t="s">
        <v>124</v>
      </c>
      <c r="B11" s="6"/>
      <c r="C11" s="13"/>
      <c r="D11" s="165">
        <f>'第7表　人口動態総覧（４－１）'!D11:E11</f>
        <v>309108</v>
      </c>
      <c r="E11" s="166"/>
      <c r="F11" s="46">
        <f>SUM(H11:I11)</f>
        <v>7</v>
      </c>
      <c r="G11" s="21">
        <f>F11/'第7表　人口動態総覧（４－１）'!F11*1000</f>
        <v>2.933780385582565</v>
      </c>
      <c r="H11" s="46">
        <f>H16</f>
        <v>4</v>
      </c>
      <c r="I11" s="53">
        <f>I16</f>
        <v>3</v>
      </c>
      <c r="J11" s="32">
        <f>SUM(L11,N11)</f>
        <v>91</v>
      </c>
      <c r="K11" s="21">
        <f>J11/SUM('第7表　人口動態総覧（４－１）'!F11+'人口動態総覧（４－３）'!J11)*1000</f>
        <v>36.73798950343157</v>
      </c>
      <c r="L11" s="32">
        <f>L16</f>
        <v>41</v>
      </c>
      <c r="M11" s="56">
        <f>L11/SUM('第7表　人口動態総覧（４－１）'!F11+'人口動態総覧（４－３）'!J11)*1000</f>
        <v>16.552280985062577</v>
      </c>
      <c r="N11" s="32">
        <f>N16</f>
        <v>50</v>
      </c>
      <c r="O11" s="21">
        <f>N11/SUM('第7表　人口動態総覧（４－１）'!F11+'人口動態総覧（４－３）'!J11)*1000</f>
        <v>20.185708518368994</v>
      </c>
      <c r="P11" s="32">
        <f>SUM(R11:S11)</f>
        <v>16</v>
      </c>
      <c r="Q11" s="21">
        <f>P11/SUM('第7表　人口動態総覧（４－１）'!F11+'人口動態総覧（４－３）'!R11)*1000</f>
        <v>6.67779632721202</v>
      </c>
      <c r="R11" s="60">
        <f>R16</f>
        <v>10</v>
      </c>
      <c r="S11" s="64">
        <f>S16</f>
        <v>6</v>
      </c>
      <c r="T11" s="34">
        <f>T16</f>
        <v>1556</v>
      </c>
      <c r="U11" s="21">
        <f>T11/'第7表　人口動態総覧（４－１）'!D11*1000</f>
        <v>5.033839305356056</v>
      </c>
      <c r="V11" s="34">
        <f>V16</f>
        <v>661</v>
      </c>
      <c r="W11" s="68">
        <f>V11/'第7表　人口動態総覧（４－１）'!D11*1000</f>
        <v>2.138411170205883</v>
      </c>
    </row>
    <row r="12" spans="1:23" ht="16.5" customHeight="1">
      <c r="A12" s="1" t="s">
        <v>121</v>
      </c>
      <c r="B12" s="6"/>
      <c r="C12" s="13"/>
      <c r="D12" s="165">
        <f>'第7表　人口動態総覧（４－１）'!D12:E12</f>
        <v>28248</v>
      </c>
      <c r="E12" s="166"/>
      <c r="F12" s="46">
        <f>SUM(H12:I12)</f>
        <v>0</v>
      </c>
      <c r="G12" s="21">
        <f>F12/'第7表　人口動態総覧（４－１）'!F12*1000</f>
        <v>0</v>
      </c>
      <c r="H12" s="32">
        <f>SUM(H17:H20)</f>
        <v>0</v>
      </c>
      <c r="I12" s="50">
        <f>SUM(I17:I20)</f>
        <v>0</v>
      </c>
      <c r="J12" s="32">
        <f t="shared" si="1"/>
        <v>4</v>
      </c>
      <c r="K12" s="21">
        <f>J12/SUM('第7表　人口動態総覧（４－１）'!F12+'人口動態総覧（４－３）'!J12)*1000</f>
        <v>28.368794326241133</v>
      </c>
      <c r="L12" s="32">
        <f>SUM(L17:L20)</f>
        <v>1</v>
      </c>
      <c r="M12" s="56">
        <f>L12/SUM('第7表　人口動態総覧（４－１）'!F12+'人口動態総覧（４－３）'!J12)*1000</f>
        <v>7.092198581560283</v>
      </c>
      <c r="N12" s="32">
        <f>SUM(N17:N20)</f>
        <v>3</v>
      </c>
      <c r="O12" s="21">
        <f>N12/SUM('第7表　人口動態総覧（４－１）'!F12+'人口動態総覧（４－３）'!J12)*1000</f>
        <v>21.27659574468085</v>
      </c>
      <c r="P12" s="32">
        <f t="shared" si="2"/>
        <v>1</v>
      </c>
      <c r="Q12" s="21">
        <f>P12/SUM('第7表　人口動態総覧（４－１）'!F12+'人口動態総覧（４－３）'!R12)*1000</f>
        <v>7.246376811594203</v>
      </c>
      <c r="R12" s="60">
        <f>SUM(R17:R20)</f>
        <v>1</v>
      </c>
      <c r="S12" s="64">
        <f>SUM(S17:S20)</f>
        <v>0</v>
      </c>
      <c r="T12" s="34">
        <f>SUM(T17:T20)</f>
        <v>113</v>
      </c>
      <c r="U12" s="21">
        <f>T12/'第7表　人口動態総覧（４－１）'!D12*1000</f>
        <v>4.000283205890683</v>
      </c>
      <c r="V12" s="34">
        <f>SUM(V17:V20)</f>
        <v>37</v>
      </c>
      <c r="W12" s="68">
        <f>V12/'第7表　人口動態総覧（４－１）'!D12*1000</f>
        <v>1.3098272444066836</v>
      </c>
    </row>
    <row r="13" spans="1:23" ht="16.5" customHeight="1">
      <c r="A13" s="1" t="s">
        <v>7</v>
      </c>
      <c r="B13" s="6"/>
      <c r="C13" s="13"/>
      <c r="D13" s="165">
        <f>'第7表　人口動態総覧（４－１）'!D13:E13</f>
        <v>153102</v>
      </c>
      <c r="E13" s="166"/>
      <c r="F13" s="46">
        <f t="shared" si="0"/>
        <v>3</v>
      </c>
      <c r="G13" s="21">
        <f>F13/'第7表　人口動態総覧（４－１）'!F13*1000</f>
        <v>3.205128205128205</v>
      </c>
      <c r="H13" s="32">
        <f>SUM('人口動態総覧（４－４）'!H7:H12)</f>
        <v>0</v>
      </c>
      <c r="I13" s="50">
        <f>SUM('人口動態総覧（４－４）'!I7:I12)</f>
        <v>3</v>
      </c>
      <c r="J13" s="32">
        <f t="shared" si="1"/>
        <v>41</v>
      </c>
      <c r="K13" s="21">
        <f>J13/SUM('第7表　人口動態総覧（４－１）'!F13+'人口動態総覧（４－３）'!J13)*1000</f>
        <v>41.96519959058342</v>
      </c>
      <c r="L13" s="32">
        <f>SUM('人口動態総覧（４－４）'!L7:L12)</f>
        <v>18</v>
      </c>
      <c r="M13" s="56">
        <f>L13/SUM('第7表　人口動態総覧（４－１）'!F13+'人口動態総覧（４－３）'!J13)*1000</f>
        <v>18.42374616171955</v>
      </c>
      <c r="N13" s="32">
        <f>SUM('人口動態総覧（４－４）'!N7:N12)</f>
        <v>23</v>
      </c>
      <c r="O13" s="21">
        <f>N13/SUM('第7表　人口動態総覧（４－１）'!F13+'人口動態総覧（４－３）'!J13)*1000</f>
        <v>23.541453428863868</v>
      </c>
      <c r="P13" s="32">
        <f t="shared" si="2"/>
        <v>10</v>
      </c>
      <c r="Q13" s="21">
        <f>P13/SUM('第7表　人口動態総覧（４－１）'!F13+'人口動態総覧（４－３）'!R13)*1000</f>
        <v>10.604453870625663</v>
      </c>
      <c r="R13" s="60">
        <f>SUM('人口動態総覧（４－４）'!R7:R12)</f>
        <v>7</v>
      </c>
      <c r="S13" s="64">
        <f>SUM('人口動態総覧（４－４）'!S7:S12)</f>
        <v>3</v>
      </c>
      <c r="T13" s="34">
        <f>SUM('人口動態総覧（４－４）'!T7:T12)</f>
        <v>573</v>
      </c>
      <c r="U13" s="21">
        <f>T13/'第7表　人口動態総覧（４－１）'!D13*1000</f>
        <v>3.7426029705686403</v>
      </c>
      <c r="V13" s="34">
        <f>SUM('人口動態総覧（４－４）'!V7:V12)</f>
        <v>290</v>
      </c>
      <c r="W13" s="68">
        <f>V13/'第7表　人口動態総覧（４－１）'!D13*1000</f>
        <v>1.8941620618933783</v>
      </c>
    </row>
    <row r="14" spans="1:23" ht="16.5" customHeight="1">
      <c r="A14" s="1" t="s">
        <v>8</v>
      </c>
      <c r="B14" s="6"/>
      <c r="C14" s="13"/>
      <c r="D14" s="165">
        <f>'第7表　人口動態総覧（４－１）'!D14:E14</f>
        <v>189739</v>
      </c>
      <c r="E14" s="166"/>
      <c r="F14" s="46">
        <f t="shared" si="0"/>
        <v>3</v>
      </c>
      <c r="G14" s="21">
        <f>F14/'第7表　人口動態総覧（４－１）'!F14*1000</f>
        <v>1.910828025477707</v>
      </c>
      <c r="H14" s="32">
        <f>SUM('人口動態総覧（４－４）'!H13:H20)</f>
        <v>1</v>
      </c>
      <c r="I14" s="50">
        <f>SUM('人口動態総覧（４－４）'!I13:I20)</f>
        <v>2</v>
      </c>
      <c r="J14" s="32">
        <f t="shared" si="1"/>
        <v>50</v>
      </c>
      <c r="K14" s="21">
        <f>J14/SUM('第7表　人口動態総覧（４－１）'!F14+'人口動態総覧（４－３）'!J14)*1000</f>
        <v>30.864197530864196</v>
      </c>
      <c r="L14" s="32">
        <f>SUM('人口動態総覧（４－４）'!L13:L20)</f>
        <v>16</v>
      </c>
      <c r="M14" s="56">
        <f>L14/SUM('第7表　人口動態総覧（４－１）'!F14+'人口動態総覧（４－３）'!J14)*1000</f>
        <v>9.876543209876543</v>
      </c>
      <c r="N14" s="32">
        <f>SUM('人口動態総覧（４－４）'!N13:N20)</f>
        <v>34</v>
      </c>
      <c r="O14" s="21">
        <f>N14/SUM('第7表　人口動態総覧（４－１）'!F14+'人口動態総覧（４－３）'!J14)*1000</f>
        <v>20.987654320987655</v>
      </c>
      <c r="P14" s="32">
        <f t="shared" si="2"/>
        <v>10</v>
      </c>
      <c r="Q14" s="21">
        <f>P14/SUM('第7表　人口動態総覧（４－１）'!F14+'人口動態総覧（４－３）'!R14)*1000</f>
        <v>6.341154090044388</v>
      </c>
      <c r="R14" s="60">
        <f>SUM('人口動態総覧（４－４）'!R13:R20)</f>
        <v>7</v>
      </c>
      <c r="S14" s="64">
        <f>SUM('人口動態総覧（４－４）'!S13:S20)</f>
        <v>3</v>
      </c>
      <c r="T14" s="34">
        <f>SUM('人口動態総覧（４－４）'!T13:T20)</f>
        <v>988</v>
      </c>
      <c r="U14" s="21">
        <f>T14/'第7表　人口動態総覧（４－１）'!D14*1000</f>
        <v>5.207152983835691</v>
      </c>
      <c r="V14" s="34">
        <f>SUM('人口動態総覧（４－４）'!V13:V20)</f>
        <v>439</v>
      </c>
      <c r="W14" s="68">
        <f>V14/'第7表　人口動態総覧（４－１）'!D14*1000</f>
        <v>2.3137046152873157</v>
      </c>
    </row>
    <row r="15" spans="1:23" ht="16.5" customHeight="1">
      <c r="A15" s="1" t="s">
        <v>9</v>
      </c>
      <c r="B15" s="6"/>
      <c r="C15" s="14"/>
      <c r="D15" s="170">
        <f>'第7表　人口動態総覧（４－１）'!D15:E15</f>
        <v>82506</v>
      </c>
      <c r="E15" s="171"/>
      <c r="F15" s="45">
        <f t="shared" si="0"/>
        <v>1</v>
      </c>
      <c r="G15" s="23">
        <f>F15/'第7表　人口動態総覧（４－１）'!F15*1000</f>
        <v>1.5337423312883436</v>
      </c>
      <c r="H15" s="31">
        <f>SUM('人口動態総覧（４－４）'!H21:H25)</f>
        <v>1</v>
      </c>
      <c r="I15" s="49">
        <f>SUM('人口動態総覧（４－４）'!I21:I25)</f>
        <v>0</v>
      </c>
      <c r="J15" s="31">
        <f t="shared" si="1"/>
        <v>20</v>
      </c>
      <c r="K15" s="23">
        <f>J15/SUM('第7表　人口動態総覧（４－１）'!F15+'人口動態総覧（４－３）'!J15)*1000</f>
        <v>29.76190476190476</v>
      </c>
      <c r="L15" s="31">
        <f>SUM('人口動態総覧（４－４）'!L21:L25)</f>
        <v>9</v>
      </c>
      <c r="M15" s="57">
        <f>L15/SUM('第7表　人口動態総覧（４－１）'!F15+'人口動態総覧（４－３）'!J15)*1000</f>
        <v>13.392857142857142</v>
      </c>
      <c r="N15" s="31">
        <f>SUM('人口動態総覧（４－４）'!N21:N25)</f>
        <v>11</v>
      </c>
      <c r="O15" s="23">
        <f>N15/SUM('第7表　人口動態総覧（４－１）'!F15+'人口動態総覧（４－３）'!J15)*1000</f>
        <v>16.36904761904762</v>
      </c>
      <c r="P15" s="31">
        <f t="shared" si="2"/>
        <v>1</v>
      </c>
      <c r="Q15" s="23">
        <f>P15/SUM('第7表　人口動態総覧（４－１）'!F15+'人口動態総覧（４－３）'!R15)*1000</f>
        <v>1.5313935681470139</v>
      </c>
      <c r="R15" s="59">
        <f>SUM('人口動態総覧（４－４）'!R21:R25)</f>
        <v>1</v>
      </c>
      <c r="S15" s="63">
        <f>SUM('人口動態総覧（４－４）'!S21:S25)</f>
        <v>0</v>
      </c>
      <c r="T15" s="16">
        <f>SUM('人口動態総覧（４－４）'!T21:T25)</f>
        <v>409</v>
      </c>
      <c r="U15" s="23">
        <f>T15/'第7表　人口動態総覧（４－１）'!D15*1000</f>
        <v>4.957215232831552</v>
      </c>
      <c r="V15" s="16">
        <f>SUM('人口動態総覧（４－４）'!V21:V25)</f>
        <v>201</v>
      </c>
      <c r="W15" s="67">
        <f>V15/'第7表　人口動態総覧（４－１）'!D15*1000</f>
        <v>2.4361864591666063</v>
      </c>
    </row>
    <row r="16" spans="1:23" ht="16.5" customHeight="1">
      <c r="A16" s="143">
        <v>201</v>
      </c>
      <c r="B16" s="195" t="s">
        <v>10</v>
      </c>
      <c r="C16" s="196"/>
      <c r="D16" s="197">
        <f>'第7表　人口動態総覧（４－１）'!D16:E16</f>
        <v>309108</v>
      </c>
      <c r="E16" s="198"/>
      <c r="F16" s="144">
        <f t="shared" si="0"/>
        <v>7</v>
      </c>
      <c r="G16" s="145">
        <f>F16/'第7表　人口動態総覧（４－１）'!F16*1000</f>
        <v>2.933780385582565</v>
      </c>
      <c r="H16" s="146">
        <v>4</v>
      </c>
      <c r="I16" s="147">
        <v>3</v>
      </c>
      <c r="J16" s="146">
        <f>SUM(L16,N16)</f>
        <v>91</v>
      </c>
      <c r="K16" s="145">
        <f>J16/SUM('第7表　人口動態総覧（４－１）'!F16+'人口動態総覧（４－３）'!J16)*1000</f>
        <v>36.73798950343157</v>
      </c>
      <c r="L16" s="146">
        <v>41</v>
      </c>
      <c r="M16" s="148">
        <f>L16/SUM('第7表　人口動態総覧（４－１）'!F16+'人口動態総覧（４－３）'!J16)*1000</f>
        <v>16.552280985062577</v>
      </c>
      <c r="N16" s="146">
        <v>50</v>
      </c>
      <c r="O16" s="145">
        <f>N16/SUM('第7表　人口動態総覧（４－１）'!F16+'人口動態総覧（４－３）'!J16)*1000</f>
        <v>20.185708518368994</v>
      </c>
      <c r="P16" s="146">
        <f aca="true" t="shared" si="3" ref="P16:P36">SUM(R16:S16)</f>
        <v>16</v>
      </c>
      <c r="Q16" s="145">
        <f>P16/SUM('第7表　人口動態総覧（４－１）'!F16+'人口動態総覧（４－３）'!R16)*1000</f>
        <v>6.67779632721202</v>
      </c>
      <c r="R16" s="149">
        <v>10</v>
      </c>
      <c r="S16" s="150">
        <v>6</v>
      </c>
      <c r="T16" s="151">
        <v>1556</v>
      </c>
      <c r="U16" s="145">
        <f>T16/'第7表　人口動態総覧（４－１）'!D16*1000</f>
        <v>5.033839305356056</v>
      </c>
      <c r="V16" s="151">
        <v>661</v>
      </c>
      <c r="W16" s="152">
        <f>V16/'第7表　人口動態総覧（４－１）'!D16*1000</f>
        <v>2.138411170205883</v>
      </c>
    </row>
    <row r="17" spans="1:23" ht="16.5" customHeight="1">
      <c r="A17" s="9">
        <v>301</v>
      </c>
      <c r="B17" s="186" t="s">
        <v>11</v>
      </c>
      <c r="C17" s="187"/>
      <c r="D17" s="165">
        <f>'第7表　人口動態総覧（４－１）'!D17:E17</f>
        <v>13182</v>
      </c>
      <c r="E17" s="166"/>
      <c r="F17" s="46">
        <f aca="true" t="shared" si="4" ref="F17:F36">SUM(H17:I17)</f>
        <v>0</v>
      </c>
      <c r="G17" s="21">
        <f>F17/'第7表　人口動態総覧（４－１）'!F17*1000</f>
        <v>0</v>
      </c>
      <c r="H17" s="32">
        <v>0</v>
      </c>
      <c r="I17" s="50">
        <v>0</v>
      </c>
      <c r="J17" s="32">
        <f t="shared" si="1"/>
        <v>1</v>
      </c>
      <c r="K17" s="21">
        <f>J17/SUM('第7表　人口動態総覧（４－１）'!F17+'人口動態総覧（４－３）'!J17)*1000</f>
        <v>13.157894736842104</v>
      </c>
      <c r="L17" s="32">
        <v>0</v>
      </c>
      <c r="M17" s="56">
        <f>L17/SUM('第7表　人口動態総覧（４－１）'!F17+'人口動態総覧（４－３）'!J17)*1000</f>
        <v>0</v>
      </c>
      <c r="N17" s="32">
        <v>1</v>
      </c>
      <c r="O17" s="21">
        <f>N17/SUM('第7表　人口動態総覧（４－１）'!F17+'人口動態総覧（４－３）'!J17)*1000</f>
        <v>13.157894736842104</v>
      </c>
      <c r="P17" s="32">
        <f t="shared" si="3"/>
        <v>0</v>
      </c>
      <c r="Q17" s="21">
        <f>P17/SUM('第7表　人口動態総覧（４－１）'!F17+'人口動態総覧（４－３）'!R17)*1000</f>
        <v>0</v>
      </c>
      <c r="R17" s="60">
        <v>0</v>
      </c>
      <c r="S17" s="64">
        <v>0</v>
      </c>
      <c r="T17" s="34">
        <v>56</v>
      </c>
      <c r="U17" s="21">
        <f>T17/'第7表　人口動態総覧（４－１）'!D17*1000</f>
        <v>4.248217265968746</v>
      </c>
      <c r="V17" s="34">
        <v>19</v>
      </c>
      <c r="W17" s="68">
        <f>V17/'第7表　人口動態総覧（４－１）'!D17*1000</f>
        <v>1.44135942952511</v>
      </c>
    </row>
    <row r="18" spans="1:23" ht="16.5" customHeight="1">
      <c r="A18" s="9">
        <v>303</v>
      </c>
      <c r="B18" s="186" t="s">
        <v>12</v>
      </c>
      <c r="C18" s="187"/>
      <c r="D18" s="165">
        <f>'第7表　人口動態総覧（４－１）'!D18:E18</f>
        <v>3695</v>
      </c>
      <c r="E18" s="166"/>
      <c r="F18" s="46">
        <f t="shared" si="4"/>
        <v>0</v>
      </c>
      <c r="G18" s="21">
        <f>F18/'第7表　人口動態総覧（４－１）'!F18*1000</f>
        <v>0</v>
      </c>
      <c r="H18" s="32">
        <v>0</v>
      </c>
      <c r="I18" s="50">
        <v>0</v>
      </c>
      <c r="J18" s="32">
        <f t="shared" si="1"/>
        <v>1</v>
      </c>
      <c r="K18" s="21">
        <f>J18/SUM('第7表　人口動態総覧（４－１）'!F18+'人口動態総覧（４－３）'!J18)*1000</f>
        <v>90.9090909090909</v>
      </c>
      <c r="L18" s="32">
        <v>0</v>
      </c>
      <c r="M18" s="56">
        <f>L18/SUM('第7表　人口動態総覧（４－１）'!F18+'人口動態総覧（４－３）'!J18)*1000</f>
        <v>0</v>
      </c>
      <c r="N18" s="32">
        <v>1</v>
      </c>
      <c r="O18" s="21">
        <f>N18/SUM('第7表　人口動態総覧（４－１）'!F18+'人口動態総覧（４－３）'!J18)*1000</f>
        <v>90.9090909090909</v>
      </c>
      <c r="P18" s="32">
        <f t="shared" si="3"/>
        <v>0</v>
      </c>
      <c r="Q18" s="21">
        <f>P18/SUM('第7表　人口動態総覧（４－１）'!F18+'人口動態総覧（４－３）'!R18)*1000</f>
        <v>0</v>
      </c>
      <c r="R18" s="60">
        <v>0</v>
      </c>
      <c r="S18" s="64">
        <v>0</v>
      </c>
      <c r="T18" s="34">
        <v>13</v>
      </c>
      <c r="U18" s="21">
        <f>T18/'第7表　人口動態総覧（４－１）'!D18*1000</f>
        <v>3.518267929634641</v>
      </c>
      <c r="V18" s="34">
        <v>4</v>
      </c>
      <c r="W18" s="68">
        <f>V18/'第7表　人口動態総覧（４－１）'!D18*1000</f>
        <v>1.0825439783491204</v>
      </c>
    </row>
    <row r="19" spans="1:23" ht="16.5" customHeight="1">
      <c r="A19" s="9">
        <v>304</v>
      </c>
      <c r="B19" s="186" t="s">
        <v>66</v>
      </c>
      <c r="C19" s="187"/>
      <c r="D19" s="165">
        <f>'第7表　人口動態総覧（４－１）'!D19:E19</f>
        <v>3370</v>
      </c>
      <c r="E19" s="166"/>
      <c r="F19" s="46">
        <f t="shared" si="4"/>
        <v>0</v>
      </c>
      <c r="G19" s="21">
        <f>F19/'第7表　人口動態総覧（４－１）'!F19*1000</f>
        <v>0</v>
      </c>
      <c r="H19" s="32">
        <v>0</v>
      </c>
      <c r="I19" s="50">
        <v>0</v>
      </c>
      <c r="J19" s="32">
        <f t="shared" si="1"/>
        <v>1</v>
      </c>
      <c r="K19" s="21">
        <f>J19/SUM('第7表　人口動態総覧（４－１）'!F19+'人口動態総覧（４－３）'!J19)*1000</f>
        <v>50</v>
      </c>
      <c r="L19" s="32">
        <v>1</v>
      </c>
      <c r="M19" s="56">
        <f>L19/SUM('第7表　人口動態総覧（４－１）'!F19+'人口動態総覧（４－３）'!J19)*1000</f>
        <v>50</v>
      </c>
      <c r="N19" s="32">
        <v>0</v>
      </c>
      <c r="O19" s="21">
        <f>N19/SUM('第7表　人口動態総覧（４－１）'!F19+'人口動態総覧（４－３）'!J19)*1000</f>
        <v>0</v>
      </c>
      <c r="P19" s="32">
        <f t="shared" si="3"/>
        <v>1</v>
      </c>
      <c r="Q19" s="21">
        <f>P19/SUM('第7表　人口動態総覧（４－１）'!F19+'人口動態総覧（４－３）'!R19)*1000</f>
        <v>50</v>
      </c>
      <c r="R19" s="60">
        <v>1</v>
      </c>
      <c r="S19" s="64">
        <v>0</v>
      </c>
      <c r="T19" s="34">
        <v>14</v>
      </c>
      <c r="U19" s="21">
        <f>T19/'第7表　人口動態総覧（４－１）'!D19*1000</f>
        <v>4.154302670623145</v>
      </c>
      <c r="V19" s="34">
        <v>8</v>
      </c>
      <c r="W19" s="68">
        <f>V19/'第7表　人口動態総覧（４－１）'!D19*1000</f>
        <v>2.373887240356083</v>
      </c>
    </row>
    <row r="20" spans="1:23" ht="16.5" customHeight="1">
      <c r="A20" s="10">
        <v>307</v>
      </c>
      <c r="B20" s="188" t="s">
        <v>63</v>
      </c>
      <c r="C20" s="189"/>
      <c r="D20" s="170">
        <f>'第7表　人口動態総覧（４－１）'!D20:E20</f>
        <v>8001</v>
      </c>
      <c r="E20" s="171"/>
      <c r="F20" s="45">
        <f t="shared" si="4"/>
        <v>0</v>
      </c>
      <c r="G20" s="23">
        <f>F20/'第7表　人口動態総覧（４－１）'!F20*1000</f>
        <v>0</v>
      </c>
      <c r="H20" s="31">
        <v>0</v>
      </c>
      <c r="I20" s="50">
        <v>0</v>
      </c>
      <c r="J20" s="31">
        <f t="shared" si="1"/>
        <v>1</v>
      </c>
      <c r="K20" s="23">
        <f>J20/SUM('第7表　人口動態総覧（４－１）'!F20+'人口動態総覧（４－３）'!J20)*1000</f>
        <v>29.41176470588235</v>
      </c>
      <c r="L20" s="31">
        <v>0</v>
      </c>
      <c r="M20" s="57">
        <f>L20/SUM('第7表　人口動態総覧（４－１）'!F20+'人口動態総覧（４－３）'!J20)*1000</f>
        <v>0</v>
      </c>
      <c r="N20" s="31">
        <v>1</v>
      </c>
      <c r="O20" s="23">
        <f>N20/SUM('第7表　人口動態総覧（４－１）'!F20+'人口動態総覧（４－３）'!J20)*1000</f>
        <v>29.41176470588235</v>
      </c>
      <c r="P20" s="31">
        <f t="shared" si="3"/>
        <v>0</v>
      </c>
      <c r="Q20" s="23">
        <f>P20/SUM('第7表　人口動態総覧（４－１）'!F20+'人口動態総覧（４－３）'!R20)*1000</f>
        <v>0</v>
      </c>
      <c r="R20" s="59">
        <v>0</v>
      </c>
      <c r="S20" s="63">
        <v>0</v>
      </c>
      <c r="T20" s="16">
        <v>30</v>
      </c>
      <c r="U20" s="23">
        <f>T20/'第7表　人口動態総覧（４－１）'!D20*1000</f>
        <v>3.749531308586427</v>
      </c>
      <c r="V20" s="16">
        <v>6</v>
      </c>
      <c r="W20" s="67">
        <f>V20/'第7表　人口動態総覧（４－１）'!D20*1000</f>
        <v>0.7499062617172854</v>
      </c>
    </row>
    <row r="21" spans="1:23" ht="16.5" customHeight="1">
      <c r="A21" s="8">
        <v>202</v>
      </c>
      <c r="B21" s="228" t="s">
        <v>13</v>
      </c>
      <c r="C21" s="229"/>
      <c r="D21" s="172">
        <f>'第7表　人口動態総覧（４－１）'!D21:E21</f>
        <v>187470</v>
      </c>
      <c r="E21" s="173"/>
      <c r="F21" s="44">
        <f t="shared" si="4"/>
        <v>0</v>
      </c>
      <c r="G21" s="19">
        <f>F21/'第7表　人口動態総覧（４－１）'!F21*1000</f>
        <v>0</v>
      </c>
      <c r="H21" s="30">
        <v>0</v>
      </c>
      <c r="I21" s="48">
        <v>0</v>
      </c>
      <c r="J21" s="30">
        <f t="shared" si="1"/>
        <v>52</v>
      </c>
      <c r="K21" s="19">
        <f>J21/SUM('第7表　人口動態総覧（４－１）'!F21+'人口動態総覧（４－３）'!J21)*1000</f>
        <v>36.827195467422094</v>
      </c>
      <c r="L21" s="30">
        <v>20</v>
      </c>
      <c r="M21" s="55">
        <f>L21/SUM('第7表　人口動態総覧（４－１）'!F21+'人口動態総覧（４－３）'!J21)*1000</f>
        <v>14.164305949008499</v>
      </c>
      <c r="N21" s="30">
        <v>32</v>
      </c>
      <c r="O21" s="19">
        <f>N21/SUM('第7表　人口動態総覧（４－１）'!F21+'人口動態総覧（４－３）'!J21)*1000</f>
        <v>22.6628895184136</v>
      </c>
      <c r="P21" s="32">
        <f t="shared" si="3"/>
        <v>6</v>
      </c>
      <c r="Q21" s="21">
        <f>P21/SUM('第7表　人口動態総覧（４－１）'!F21+'人口動態総覧（４－３）'!R21)*1000</f>
        <v>4.392386530014641</v>
      </c>
      <c r="R21" s="60">
        <v>6</v>
      </c>
      <c r="S21" s="64">
        <v>0</v>
      </c>
      <c r="T21" s="34">
        <v>801</v>
      </c>
      <c r="U21" s="21">
        <f>T21/'第7表　人口動態総覧（４－１）'!D21*1000</f>
        <v>4.2726836293807</v>
      </c>
      <c r="V21" s="34">
        <v>367</v>
      </c>
      <c r="W21" s="68">
        <f>V21/'第7表　人口動態総覧（４－１）'!D21*1000</f>
        <v>1.9576465567824188</v>
      </c>
    </row>
    <row r="22" spans="1:23" ht="16.5" customHeight="1">
      <c r="A22" s="9">
        <v>204</v>
      </c>
      <c r="B22" s="186" t="s">
        <v>45</v>
      </c>
      <c r="C22" s="187"/>
      <c r="D22" s="165">
        <f>'第7表　人口動態総覧（４－１）'!D22:E22</f>
        <v>38089</v>
      </c>
      <c r="E22" s="166"/>
      <c r="F22" s="46">
        <f>SUM(H22:I22)</f>
        <v>2</v>
      </c>
      <c r="G22" s="21">
        <f>F22/'第7表　人口動態総覧（４－１）'!F22*1000</f>
        <v>7.751937984496124</v>
      </c>
      <c r="H22" s="32">
        <v>0</v>
      </c>
      <c r="I22" s="50">
        <v>2</v>
      </c>
      <c r="J22" s="32">
        <f>SUM(L22,N22)</f>
        <v>9</v>
      </c>
      <c r="K22" s="21">
        <f>J22/SUM('第7表　人口動態総覧（４－１）'!F22+'人口動態総覧（４－３）'!J22)*1000</f>
        <v>33.70786516853933</v>
      </c>
      <c r="L22" s="32">
        <v>5</v>
      </c>
      <c r="M22" s="56">
        <f>L22/SUM('第7表　人口動態総覧（４－１）'!F22+'人口動態総覧（４－３）'!J22)*1000</f>
        <v>18.726591760299627</v>
      </c>
      <c r="N22" s="32">
        <v>4</v>
      </c>
      <c r="O22" s="21">
        <f>N22/SUM('第7表　人口動態総覧（４－１）'!F22+'人口動態総覧（４－３）'!J22)*1000</f>
        <v>14.9812734082397</v>
      </c>
      <c r="P22" s="32">
        <f>SUM(R22:S22)</f>
        <v>5</v>
      </c>
      <c r="Q22" s="21">
        <f>P22/SUM('第7表　人口動態総覧（４－１）'!F22+'人口動態総覧（４－３）'!R22)*1000</f>
        <v>19.157088122605362</v>
      </c>
      <c r="R22" s="60">
        <v>3</v>
      </c>
      <c r="S22" s="64">
        <v>2</v>
      </c>
      <c r="T22" s="34">
        <v>168</v>
      </c>
      <c r="U22" s="21">
        <f>T22/'第7表　人口動態総覧（４－１）'!D22*1000</f>
        <v>4.410722255769382</v>
      </c>
      <c r="V22" s="34">
        <v>92</v>
      </c>
      <c r="W22" s="68">
        <f>V22/'第7表　人口動態総覧（４－１）'!D22*1000</f>
        <v>2.4153955210165665</v>
      </c>
    </row>
    <row r="23" spans="1:23" ht="16.5" customHeight="1">
      <c r="A23" s="9">
        <v>210</v>
      </c>
      <c r="B23" s="186" t="s">
        <v>95</v>
      </c>
      <c r="C23" s="187"/>
      <c r="D23" s="165">
        <f>'第7表　人口動態総覧（４－１）'!D23:E23</f>
        <v>35070</v>
      </c>
      <c r="E23" s="166"/>
      <c r="F23" s="46">
        <f>SUM(H23:I23)</f>
        <v>0</v>
      </c>
      <c r="G23" s="21">
        <f>F23/'第7表　人口動態総覧（４－１）'!F23*1000</f>
        <v>0</v>
      </c>
      <c r="H23" s="32">
        <v>0</v>
      </c>
      <c r="I23" s="50">
        <v>0</v>
      </c>
      <c r="J23" s="32">
        <f>SUM(L23,N23)</f>
        <v>12</v>
      </c>
      <c r="K23" s="21">
        <f>J23/SUM('第7表　人口動態総覧（４－１）'!F23+'人口動態総覧（４－３）'!J23)*1000</f>
        <v>47.61904761904761</v>
      </c>
      <c r="L23" s="32">
        <v>7</v>
      </c>
      <c r="M23" s="56">
        <f>L23/SUM('第7表　人口動態総覧（４－１）'!F23+'人口動態総覧（４－３）'!J23)*1000</f>
        <v>27.777777777777775</v>
      </c>
      <c r="N23" s="32">
        <v>5</v>
      </c>
      <c r="O23" s="21">
        <f>N23/SUM('第7表　人口動態総覧（４－１）'!F23+'人口動態総覧（４－３）'!J23)*1000</f>
        <v>19.841269841269842</v>
      </c>
      <c r="P23" s="32">
        <f>SUM(R23:S23)</f>
        <v>1</v>
      </c>
      <c r="Q23" s="21">
        <f>P23/SUM('第7表　人口動態総覧（４－１）'!F23+'人口動態総覧（４－３）'!R23)*1000</f>
        <v>4.149377593360996</v>
      </c>
      <c r="R23" s="60">
        <v>1</v>
      </c>
      <c r="S23" s="64">
        <v>0</v>
      </c>
      <c r="T23" s="34">
        <v>142</v>
      </c>
      <c r="U23" s="21">
        <f>T23/'第7表　人口動態総覧（４－１）'!D23*1000</f>
        <v>4.049044767607643</v>
      </c>
      <c r="V23" s="34">
        <v>82</v>
      </c>
      <c r="W23" s="68">
        <f>V23/'第7表　人口動態総覧（４－１）'!D23*1000</f>
        <v>2.338180781294554</v>
      </c>
    </row>
    <row r="24" spans="1:23" ht="16.5" customHeight="1">
      <c r="A24" s="9">
        <v>343</v>
      </c>
      <c r="B24" s="186" t="s">
        <v>14</v>
      </c>
      <c r="C24" s="187"/>
      <c r="D24" s="165">
        <f>'第7表　人口動態総覧（４－１）'!D24:E24</f>
        <v>1523</v>
      </c>
      <c r="E24" s="166"/>
      <c r="F24" s="46">
        <f t="shared" si="4"/>
        <v>0</v>
      </c>
      <c r="G24" s="21">
        <f>F24/'第7表　人口動態総覧（４－１）'!F24*1000</f>
        <v>0</v>
      </c>
      <c r="H24" s="32">
        <v>0</v>
      </c>
      <c r="I24" s="50">
        <v>0</v>
      </c>
      <c r="J24" s="32">
        <f t="shared" si="1"/>
        <v>0</v>
      </c>
      <c r="K24" s="21">
        <f>J24/SUM('第7表　人口動態総覧（４－１）'!F24+'人口動態総覧（４－３）'!J24)*1000</f>
        <v>0</v>
      </c>
      <c r="L24" s="32">
        <v>0</v>
      </c>
      <c r="M24" s="56">
        <f>L24/SUM('第7表　人口動態総覧（４－１）'!F24+'人口動態総覧（４－３）'!J24)*1000</f>
        <v>0</v>
      </c>
      <c r="N24" s="32">
        <v>0</v>
      </c>
      <c r="O24" s="21">
        <f>N24/SUM('第7表　人口動態総覧（４－１）'!F24+'人口動態総覧（４－３）'!J24)*1000</f>
        <v>0</v>
      </c>
      <c r="P24" s="32">
        <f t="shared" si="3"/>
        <v>0</v>
      </c>
      <c r="Q24" s="21">
        <f>P24/SUM('第7表　人口動態総覧（４－１）'!F24+'人口動態総覧（４－３）'!R24)*1000</f>
        <v>0</v>
      </c>
      <c r="R24" s="60">
        <v>0</v>
      </c>
      <c r="S24" s="64">
        <v>0</v>
      </c>
      <c r="T24" s="34">
        <v>11</v>
      </c>
      <c r="U24" s="21">
        <f>T24/'第7表　人口動態総覧（４－１）'!D24*1000</f>
        <v>7.222586999343401</v>
      </c>
      <c r="V24" s="34">
        <v>1</v>
      </c>
      <c r="W24" s="68">
        <f>V24/'第7表　人口動態総覧（４－１）'!D24*1000</f>
        <v>0.6565988181221273</v>
      </c>
    </row>
    <row r="25" spans="1:23" ht="16.5" customHeight="1">
      <c r="A25" s="9">
        <v>361</v>
      </c>
      <c r="B25" s="186" t="s">
        <v>16</v>
      </c>
      <c r="C25" s="187"/>
      <c r="D25" s="165">
        <f>'第7表　人口動態総覧（４－１）'!D25:E25</f>
        <v>16424</v>
      </c>
      <c r="E25" s="166"/>
      <c r="F25" s="46">
        <f t="shared" si="4"/>
        <v>0</v>
      </c>
      <c r="G25" s="21">
        <f>F25/'第7表　人口動態総覧（４－１）'!F25*1000</f>
        <v>0</v>
      </c>
      <c r="H25" s="32">
        <v>0</v>
      </c>
      <c r="I25" s="50">
        <v>0</v>
      </c>
      <c r="J25" s="32">
        <f t="shared" si="1"/>
        <v>3</v>
      </c>
      <c r="K25" s="21">
        <f>J25/SUM('第7表　人口動態総覧（４－１）'!F25+'人口動態総覧（４－３）'!J25)*1000</f>
        <v>24.59016393442623</v>
      </c>
      <c r="L25" s="32">
        <v>1</v>
      </c>
      <c r="M25" s="56">
        <f>L25/SUM('第7表　人口動態総覧（４－１）'!F25+'人口動態総覧（４－３）'!J25)*1000</f>
        <v>8.196721311475411</v>
      </c>
      <c r="N25" s="32">
        <v>2</v>
      </c>
      <c r="O25" s="21">
        <f>N25/SUM('第7表　人口動態総覧（４－１）'!F25+'人口動態総覧（４－３）'!J25)*1000</f>
        <v>16.393442622950822</v>
      </c>
      <c r="P25" s="32">
        <f t="shared" si="3"/>
        <v>0</v>
      </c>
      <c r="Q25" s="21">
        <f>P25/SUM('第7表　人口動態総覧（４－１）'!F25+'人口動態総覧（４－３）'!R25)*1000</f>
        <v>0</v>
      </c>
      <c r="R25" s="60">
        <v>0</v>
      </c>
      <c r="S25" s="64">
        <v>0</v>
      </c>
      <c r="T25" s="34">
        <v>61</v>
      </c>
      <c r="U25" s="21">
        <f>T25/'第7表　人口動態総覧（４－１）'!D25*1000</f>
        <v>3.714076960545543</v>
      </c>
      <c r="V25" s="34">
        <v>39</v>
      </c>
      <c r="W25" s="68">
        <f>V25/'第7表　人口動態総覧（４－１）'!D25*1000</f>
        <v>2.3745737944471506</v>
      </c>
    </row>
    <row r="26" spans="1:23" ht="16.5" customHeight="1">
      <c r="A26" s="9">
        <v>362</v>
      </c>
      <c r="B26" s="186" t="s">
        <v>17</v>
      </c>
      <c r="C26" s="187"/>
      <c r="D26" s="165">
        <f>'第7表　人口動態総覧（４－１）'!D26:E26</f>
        <v>11771</v>
      </c>
      <c r="E26" s="166"/>
      <c r="F26" s="46">
        <f t="shared" si="4"/>
        <v>0</v>
      </c>
      <c r="G26" s="21">
        <f>F26/'第7表　人口動態総覧（４－１）'!F26*1000</f>
        <v>0</v>
      </c>
      <c r="H26" s="32">
        <v>0</v>
      </c>
      <c r="I26" s="50">
        <v>0</v>
      </c>
      <c r="J26" s="32">
        <f t="shared" si="1"/>
        <v>3</v>
      </c>
      <c r="K26" s="21">
        <f>J26/SUM('第7表　人口動態総覧（４－１）'!F26+'人口動態総覧（４－３）'!J26)*1000</f>
        <v>40.54054054054054</v>
      </c>
      <c r="L26" s="32">
        <v>0</v>
      </c>
      <c r="M26" s="56">
        <f>L26/SUM('第7表　人口動態総覧（４－１）'!F26+'人口動態総覧（４－３）'!J26)*1000</f>
        <v>0</v>
      </c>
      <c r="N26" s="32">
        <v>3</v>
      </c>
      <c r="O26" s="21">
        <f>N26/SUM('第7表　人口動態総覧（４－１）'!F26+'人口動態総覧（４－３）'!J26)*1000</f>
        <v>40.54054054054054</v>
      </c>
      <c r="P26" s="32">
        <f t="shared" si="3"/>
        <v>0</v>
      </c>
      <c r="Q26" s="21">
        <f>P26/SUM('第7表　人口動態総覧（４－１）'!F26+'人口動態総覧（４－３）'!R26)*1000</f>
        <v>0</v>
      </c>
      <c r="R26" s="60">
        <v>0</v>
      </c>
      <c r="S26" s="64">
        <v>0</v>
      </c>
      <c r="T26" s="34">
        <v>47</v>
      </c>
      <c r="U26" s="21">
        <f>T26/'第7表　人口動態総覧（４－１）'!D26*1000</f>
        <v>3.992863817857446</v>
      </c>
      <c r="V26" s="34">
        <v>20</v>
      </c>
      <c r="W26" s="68">
        <f>V26/'第7表　人口動態総覧（４－１）'!D26*1000</f>
        <v>1.6990909863223176</v>
      </c>
    </row>
    <row r="27" spans="1:23" ht="16.5" customHeight="1">
      <c r="A27" s="9">
        <v>367</v>
      </c>
      <c r="B27" s="186" t="s">
        <v>18</v>
      </c>
      <c r="C27" s="187"/>
      <c r="D27" s="165">
        <f>'第7表　人口動態総覧（４－１）'!D27:E27</f>
        <v>8476</v>
      </c>
      <c r="E27" s="166"/>
      <c r="F27" s="46">
        <f t="shared" si="4"/>
        <v>0</v>
      </c>
      <c r="G27" s="21">
        <f>F27/'第7表　人口動態総覧（４－１）'!F27*1000</f>
        <v>0</v>
      </c>
      <c r="H27" s="32">
        <v>0</v>
      </c>
      <c r="I27" s="50">
        <v>0</v>
      </c>
      <c r="J27" s="32">
        <f t="shared" si="1"/>
        <v>2</v>
      </c>
      <c r="K27" s="21">
        <f>J27/SUM('第7表　人口動態総覧（４－１）'!F27+'人口動態総覧（４－３）'!J27)*1000</f>
        <v>35.08771929824561</v>
      </c>
      <c r="L27" s="32">
        <v>0</v>
      </c>
      <c r="M27" s="56">
        <f>L27/SUM('第7表　人口動態総覧（４－１）'!F27+'人口動態総覧（４－３）'!J27)*1000</f>
        <v>0</v>
      </c>
      <c r="N27" s="32">
        <v>2</v>
      </c>
      <c r="O27" s="21">
        <f>N27/SUM('第7表　人口動態総覧（４－１）'!F27+'人口動態総覧（４－３）'!J27)*1000</f>
        <v>35.08771929824561</v>
      </c>
      <c r="P27" s="32">
        <f t="shared" si="3"/>
        <v>0</v>
      </c>
      <c r="Q27" s="21">
        <f>P27/SUM('第7表　人口動態総覧（４－１）'!F27+'人口動態総覧（４－３）'!R27)*1000</f>
        <v>0</v>
      </c>
      <c r="R27" s="60">
        <v>0</v>
      </c>
      <c r="S27" s="64">
        <v>0</v>
      </c>
      <c r="T27" s="34">
        <v>33</v>
      </c>
      <c r="U27" s="21">
        <f>T27/'第7表　人口動態総覧（４－１）'!D27*1000</f>
        <v>3.893345917885795</v>
      </c>
      <c r="V27" s="34">
        <v>11</v>
      </c>
      <c r="W27" s="68">
        <f>V27/'第7表　人口動態総覧（４－１）'!D27*1000</f>
        <v>1.2977819726285984</v>
      </c>
    </row>
    <row r="28" spans="1:23" ht="16.5" customHeight="1">
      <c r="A28" s="10">
        <v>381</v>
      </c>
      <c r="B28" s="188" t="s">
        <v>15</v>
      </c>
      <c r="C28" s="189"/>
      <c r="D28" s="170">
        <f>'第7表　人口動態総覧（４－１）'!D28:E28</f>
        <v>15972</v>
      </c>
      <c r="E28" s="171"/>
      <c r="F28" s="45">
        <f>SUM(H28:I28)</f>
        <v>0</v>
      </c>
      <c r="G28" s="23">
        <f>F28/'第7表　人口動態総覧（４－１）'!F28*1000</f>
        <v>0</v>
      </c>
      <c r="H28" s="31">
        <v>0</v>
      </c>
      <c r="I28" s="49">
        <v>0</v>
      </c>
      <c r="J28" s="31">
        <f>SUM(L28,N28)</f>
        <v>4</v>
      </c>
      <c r="K28" s="23">
        <f>J28/SUM('第7表　人口動態総覧（４－１）'!F28+'人口動態総覧（４－３）'!J28)*1000</f>
        <v>40.816326530612244</v>
      </c>
      <c r="L28" s="31">
        <v>2</v>
      </c>
      <c r="M28" s="57">
        <f>L28/SUM('第7表　人口動態総覧（４－１）'!F28+'人口動態総覧（４－３）'!J28)*1000</f>
        <v>20.408163265306122</v>
      </c>
      <c r="N28" s="31">
        <v>2</v>
      </c>
      <c r="O28" s="23">
        <f>N28/SUM('第7表　人口動態総覧（４－１）'!F28+'人口動態総覧（４－３）'!J28)*1000</f>
        <v>20.408163265306122</v>
      </c>
      <c r="P28" s="31">
        <f>SUM(R28:S28)</f>
        <v>1</v>
      </c>
      <c r="Q28" s="23">
        <f>P28/SUM('第7表　人口動態総覧（４－１）'!F28+'人口動態総覧（４－３）'!R28)*1000</f>
        <v>10.526315789473683</v>
      </c>
      <c r="R28" s="59">
        <v>1</v>
      </c>
      <c r="S28" s="63">
        <v>0</v>
      </c>
      <c r="T28" s="16">
        <v>48</v>
      </c>
      <c r="U28" s="23">
        <f>T28/'第7表　人口動態総覧（４－１）'!D28*1000</f>
        <v>3.005259203606311</v>
      </c>
      <c r="V28" s="16">
        <v>31</v>
      </c>
      <c r="W28" s="67">
        <f>V28/'第7表　人口動態総覧（４－１）'!D28*1000</f>
        <v>1.9408965689957425</v>
      </c>
    </row>
    <row r="29" spans="1:23" ht="16.5" customHeight="1">
      <c r="A29" s="8">
        <v>203</v>
      </c>
      <c r="B29" s="228" t="s">
        <v>19</v>
      </c>
      <c r="C29" s="229"/>
      <c r="D29" s="172">
        <f>'第7表　人口動態総覧（４－１）'!D29:E29</f>
        <v>243492</v>
      </c>
      <c r="E29" s="173"/>
      <c r="F29" s="44">
        <f t="shared" si="4"/>
        <v>2</v>
      </c>
      <c r="G29" s="19">
        <f>F29/'第7表　人口動態総覧（４－１）'!F29*1000</f>
        <v>0.9857072449482505</v>
      </c>
      <c r="H29" s="30">
        <v>2</v>
      </c>
      <c r="I29" s="48">
        <v>0</v>
      </c>
      <c r="J29" s="30">
        <f t="shared" si="1"/>
        <v>61</v>
      </c>
      <c r="K29" s="19">
        <f>J29/SUM('第7表　人口動態総覧（４－１）'!F29+'人口動態総覧（４－３）'!J29)*1000</f>
        <v>29.186602870813395</v>
      </c>
      <c r="L29" s="30">
        <v>33</v>
      </c>
      <c r="M29" s="55">
        <f>L29/SUM('第7表　人口動態総覧（４－１）'!F29+'人口動態総覧（４－３）'!J29)*1000</f>
        <v>15.789473684210527</v>
      </c>
      <c r="N29" s="30">
        <v>28</v>
      </c>
      <c r="O29" s="19">
        <f>N29/SUM('第7表　人口動態総覧（４－１）'!F29+'人口動態総覧（４－３）'!J29)*1000</f>
        <v>13.397129186602871</v>
      </c>
      <c r="P29" s="32">
        <f t="shared" si="3"/>
        <v>12</v>
      </c>
      <c r="Q29" s="21">
        <f>P29/SUM('第7表　人口動態総覧（４－１）'!F29+'人口動態総覧（４－３）'!R29)*1000</f>
        <v>5.88523786169691</v>
      </c>
      <c r="R29" s="60">
        <v>10</v>
      </c>
      <c r="S29" s="64">
        <v>2</v>
      </c>
      <c r="T29" s="34">
        <v>1320</v>
      </c>
      <c r="U29" s="21">
        <f>T29/'第7表　人口動態総覧（４－１）'!D29*1000</f>
        <v>5.421122665221034</v>
      </c>
      <c r="V29" s="34">
        <v>580</v>
      </c>
      <c r="W29" s="68">
        <f>V29/'第7表　人口動態総覧（４－１）'!D29*1000</f>
        <v>2.382008443809242</v>
      </c>
    </row>
    <row r="30" spans="1:23" ht="16.5" customHeight="1">
      <c r="A30" s="9">
        <v>412</v>
      </c>
      <c r="B30" s="186" t="s">
        <v>123</v>
      </c>
      <c r="C30" s="187"/>
      <c r="D30" s="165">
        <f>'第7表　人口動態総覧（４－１）'!D30:E30</f>
        <v>24174</v>
      </c>
      <c r="E30" s="166"/>
      <c r="F30" s="46">
        <f>SUM(H30:I30)</f>
        <v>0</v>
      </c>
      <c r="G30" s="21">
        <f>F30/'第7表　人口動態総覧（４－１）'!F30*1000</f>
        <v>0</v>
      </c>
      <c r="H30" s="32">
        <v>0</v>
      </c>
      <c r="I30" s="50">
        <v>0</v>
      </c>
      <c r="J30" s="32">
        <f>SUM(L30,N30)</f>
        <v>9</v>
      </c>
      <c r="K30" s="21">
        <f>J30/SUM('第7表　人口動態総覧（４－１）'!F30+'人口動態総覧（４－３）'!J30)*1000</f>
        <v>46.63212435233161</v>
      </c>
      <c r="L30" s="32">
        <v>5</v>
      </c>
      <c r="M30" s="56">
        <f>L30/SUM('第7表　人口動態総覧（４－１）'!F30+'人口動態総覧（４－３）'!J30)*1000</f>
        <v>25.906735751295336</v>
      </c>
      <c r="N30" s="32">
        <v>4</v>
      </c>
      <c r="O30" s="21">
        <f>N30/SUM('第7表　人口動態総覧（４－１）'!F30+'人口動態総覧（４－３）'!J30)*1000</f>
        <v>20.72538860103627</v>
      </c>
      <c r="P30" s="32">
        <f>SUM(R30:S30)</f>
        <v>1</v>
      </c>
      <c r="Q30" s="21">
        <f>P30/SUM('第7表　人口動態総覧（４－１）'!F30+'人口動態総覧（４－３）'!R30)*1000</f>
        <v>5.405405405405405</v>
      </c>
      <c r="R30" s="60">
        <v>1</v>
      </c>
      <c r="S30" s="64">
        <v>0</v>
      </c>
      <c r="T30" s="34">
        <v>100</v>
      </c>
      <c r="U30" s="21">
        <f>T30/'第7表　人口動態総覧（４－１）'!D30*1000</f>
        <v>4.1366757673533545</v>
      </c>
      <c r="V30" s="34">
        <v>61</v>
      </c>
      <c r="W30" s="68">
        <f>V30/'第7表　人口動態総覧（４－１）'!D30*1000</f>
        <v>2.5233722180855462</v>
      </c>
    </row>
    <row r="31" spans="1:23" ht="16.5" customHeight="1">
      <c r="A31" s="9">
        <v>441</v>
      </c>
      <c r="B31" s="186" t="s">
        <v>20</v>
      </c>
      <c r="C31" s="187"/>
      <c r="D31" s="165">
        <f>'第7表　人口動態総覧（４－１）'!D31:E31</f>
        <v>12048</v>
      </c>
      <c r="E31" s="166"/>
      <c r="F31" s="46">
        <f t="shared" si="4"/>
        <v>2</v>
      </c>
      <c r="G31" s="21">
        <f>F31/'第7表　人口動態総覧（４－１）'!F31*1000</f>
        <v>25.31645569620253</v>
      </c>
      <c r="H31" s="32">
        <v>1</v>
      </c>
      <c r="I31" s="50">
        <v>1</v>
      </c>
      <c r="J31" s="32">
        <f t="shared" si="1"/>
        <v>8</v>
      </c>
      <c r="K31" s="21">
        <f>J31/SUM('第7表　人口動態総覧（４－１）'!F31+'人口動態総覧（４－３）'!J31)*1000</f>
        <v>91.95402298850574</v>
      </c>
      <c r="L31" s="32">
        <v>3</v>
      </c>
      <c r="M31" s="56">
        <f>L31/SUM('第7表　人口動態総覧（４－１）'!F31+'人口動態総覧（４－３）'!J31)*1000</f>
        <v>34.48275862068965</v>
      </c>
      <c r="N31" s="32">
        <v>5</v>
      </c>
      <c r="O31" s="21">
        <f>N31/SUM('第7表　人口動態総覧（４－１）'!F31+'人口動態総覧（４－３）'!J31)*1000</f>
        <v>57.47126436781609</v>
      </c>
      <c r="P31" s="32">
        <f t="shared" si="3"/>
        <v>1</v>
      </c>
      <c r="Q31" s="21">
        <f>P31/SUM('第7表　人口動態総覧（４－１）'!F31+'人口動態総覧（４－３）'!R31)*1000</f>
        <v>12.658227848101266</v>
      </c>
      <c r="R31" s="60">
        <v>0</v>
      </c>
      <c r="S31" s="64">
        <v>1</v>
      </c>
      <c r="T31" s="34">
        <v>47</v>
      </c>
      <c r="U31" s="21">
        <f>T31/'第7表　人口動態総覧（４－１）'!D31*1000</f>
        <v>3.901062416998672</v>
      </c>
      <c r="V31" s="34">
        <v>21</v>
      </c>
      <c r="W31" s="68">
        <f>V31/'第7表　人口動態総覧（４－１）'!D31*1000</f>
        <v>1.7430278884462151</v>
      </c>
    </row>
    <row r="32" spans="1:23" ht="16.5" customHeight="1">
      <c r="A32" s="9">
        <v>442</v>
      </c>
      <c r="B32" s="186" t="s">
        <v>21</v>
      </c>
      <c r="C32" s="187"/>
      <c r="D32" s="165">
        <f>'第7表　人口動態総覧（４－１）'!D32:E32</f>
        <v>19814</v>
      </c>
      <c r="E32" s="166"/>
      <c r="F32" s="46">
        <f t="shared" si="4"/>
        <v>2</v>
      </c>
      <c r="G32" s="21">
        <f>F32/'第7表　人口動態総覧（４－１）'!F32*1000</f>
        <v>20.833333333333332</v>
      </c>
      <c r="H32" s="32">
        <v>2</v>
      </c>
      <c r="I32" s="50">
        <v>0</v>
      </c>
      <c r="J32" s="32">
        <f t="shared" si="1"/>
        <v>0</v>
      </c>
      <c r="K32" s="21">
        <f>J32/SUM('第7表　人口動態総覧（４－１）'!F32+'人口動態総覧（４－３）'!J32)*1000</f>
        <v>0</v>
      </c>
      <c r="L32" s="32">
        <v>0</v>
      </c>
      <c r="M32" s="56">
        <f>L32/SUM('第7表　人口動態総覧（４－１）'!F32+'人口動態総覧（４－３）'!J32)*1000</f>
        <v>0</v>
      </c>
      <c r="N32" s="32">
        <v>0</v>
      </c>
      <c r="O32" s="21">
        <f>N32/SUM('第7表　人口動態総覧（４－１）'!F32+'人口動態総覧（４－３）'!J32)*1000</f>
        <v>0</v>
      </c>
      <c r="P32" s="32">
        <f t="shared" si="3"/>
        <v>1</v>
      </c>
      <c r="Q32" s="21">
        <f>P32/SUM('第7表　人口動態総覧（４－１）'!F32+'人口動態総覧（４－３）'!R32)*1000</f>
        <v>10.416666666666666</v>
      </c>
      <c r="R32" s="60">
        <v>0</v>
      </c>
      <c r="S32" s="64">
        <v>1</v>
      </c>
      <c r="T32" s="34">
        <v>55</v>
      </c>
      <c r="U32" s="21">
        <f>T32/'第7表　人口動態総覧（４－１）'!D32*1000</f>
        <v>2.7758150802462906</v>
      </c>
      <c r="V32" s="34">
        <v>36</v>
      </c>
      <c r="W32" s="68">
        <f>V32/'第7表　人口動態総覧（４－１）'!D32*1000</f>
        <v>1.8168971434339356</v>
      </c>
    </row>
    <row r="33" spans="1:23" ht="16.5" customHeight="1">
      <c r="A33" s="9">
        <v>443</v>
      </c>
      <c r="B33" s="186" t="s">
        <v>22</v>
      </c>
      <c r="C33" s="187"/>
      <c r="D33" s="165">
        <f>'第7表　人口動態総覧（４－１）'!D33:E33</f>
        <v>6805</v>
      </c>
      <c r="E33" s="166"/>
      <c r="F33" s="46">
        <f t="shared" si="4"/>
        <v>0</v>
      </c>
      <c r="G33" s="21">
        <f>F33/'第7表　人口動態総覧（４－１）'!F33*1000</f>
        <v>0</v>
      </c>
      <c r="H33" s="32">
        <v>0</v>
      </c>
      <c r="I33" s="50">
        <v>0</v>
      </c>
      <c r="J33" s="32">
        <f t="shared" si="1"/>
        <v>2</v>
      </c>
      <c r="K33" s="21">
        <f>J33/SUM('第7表　人口動態総覧（４－１）'!F33+'人口動態総覧（４－３）'!J33)*1000</f>
        <v>42.5531914893617</v>
      </c>
      <c r="L33" s="32">
        <v>0</v>
      </c>
      <c r="M33" s="56">
        <f>L33/SUM('第7表　人口動態総覧（４－１）'!F33+'人口動態総覧（４－３）'!J33)*1000</f>
        <v>0</v>
      </c>
      <c r="N33" s="32">
        <v>2</v>
      </c>
      <c r="O33" s="21">
        <f>N33/SUM('第7表　人口動態総覧（４－１）'!F33+'人口動態総覧（４－３）'!J33)*1000</f>
        <v>42.5531914893617</v>
      </c>
      <c r="P33" s="32">
        <f t="shared" si="3"/>
        <v>0</v>
      </c>
      <c r="Q33" s="21">
        <f>P33/SUM('第7表　人口動態総覧（４－１）'!F33+'人口動態総覧（４－３）'!R33)*1000</f>
        <v>0</v>
      </c>
      <c r="R33" s="60">
        <v>0</v>
      </c>
      <c r="S33" s="64">
        <v>0</v>
      </c>
      <c r="T33" s="34">
        <v>24</v>
      </c>
      <c r="U33" s="21">
        <f>T33/'第7表　人口動態総覧（４－１）'!D33*1000</f>
        <v>3.526818515797208</v>
      </c>
      <c r="V33" s="34">
        <v>8</v>
      </c>
      <c r="W33" s="68">
        <f>V33/'第7表　人口動態総覧（４－１）'!D33*1000</f>
        <v>1.1756061719324027</v>
      </c>
    </row>
    <row r="34" spans="1:23" ht="16.5" customHeight="1">
      <c r="A34" s="9">
        <v>445</v>
      </c>
      <c r="B34" s="186" t="s">
        <v>23</v>
      </c>
      <c r="C34" s="187"/>
      <c r="D34" s="165">
        <f>'第7表　人口動態総覧（４－１）'!D34:E34</f>
        <v>21220</v>
      </c>
      <c r="E34" s="166"/>
      <c r="F34" s="46">
        <f t="shared" si="4"/>
        <v>0</v>
      </c>
      <c r="G34" s="21">
        <f>F34/'第7表　人口動態総覧（４－１）'!F34*1000</f>
        <v>0</v>
      </c>
      <c r="H34" s="32">
        <v>0</v>
      </c>
      <c r="I34" s="50">
        <v>0</v>
      </c>
      <c r="J34" s="32">
        <f t="shared" si="1"/>
        <v>5</v>
      </c>
      <c r="K34" s="21">
        <f>J34/SUM('第7表　人口動態総覧（４－１）'!F34+'人口動態総覧（４－３）'!J34)*1000</f>
        <v>37.03703703703704</v>
      </c>
      <c r="L34" s="32">
        <v>2</v>
      </c>
      <c r="M34" s="56">
        <f>L34/SUM('第7表　人口動態総覧（４－１）'!F34+'人口動態総覧（４－３）'!J34)*1000</f>
        <v>14.814814814814815</v>
      </c>
      <c r="N34" s="32">
        <v>3</v>
      </c>
      <c r="O34" s="21">
        <f>N34/SUM('第7表　人口動態総覧（４－１）'!F34+'人口動態総覧（４－３）'!J34)*1000</f>
        <v>22.22222222222222</v>
      </c>
      <c r="P34" s="32">
        <f t="shared" si="3"/>
        <v>0</v>
      </c>
      <c r="Q34" s="21">
        <f>P34/SUM('第7表　人口動態総覧（４－１）'!F34+'人口動態総覧（４－３）'!R34)*1000</f>
        <v>0</v>
      </c>
      <c r="R34" s="60">
        <v>0</v>
      </c>
      <c r="S34" s="64">
        <v>0</v>
      </c>
      <c r="T34" s="34">
        <v>77</v>
      </c>
      <c r="U34" s="21">
        <f>T34/'第7表　人口動態総覧（４－１）'!D34*1000</f>
        <v>3.628652214891612</v>
      </c>
      <c r="V34" s="34">
        <v>35</v>
      </c>
      <c r="W34" s="68">
        <f>V34/'第7表　人口動態総覧（４－１）'!D34*1000</f>
        <v>1.649387370405278</v>
      </c>
    </row>
    <row r="35" spans="1:23" ht="16.5" customHeight="1">
      <c r="A35" s="9">
        <v>446</v>
      </c>
      <c r="B35" s="186" t="s">
        <v>24</v>
      </c>
      <c r="C35" s="187"/>
      <c r="D35" s="165">
        <f>'第7表　人口動態総覧（４－１）'!D35:E35</f>
        <v>15343</v>
      </c>
      <c r="E35" s="166"/>
      <c r="F35" s="46">
        <f t="shared" si="4"/>
        <v>0</v>
      </c>
      <c r="G35" s="21">
        <f>F35/'第7表　人口動態総覧（４－１）'!F35*1000</f>
        <v>0</v>
      </c>
      <c r="H35" s="32">
        <v>0</v>
      </c>
      <c r="I35" s="50">
        <v>0</v>
      </c>
      <c r="J35" s="32">
        <f t="shared" si="1"/>
        <v>4</v>
      </c>
      <c r="K35" s="21">
        <f>J35/SUM('第7表　人口動態総覧（４－１）'!F35+'人口動態総覧（４－３）'!J35)*1000</f>
        <v>39.603960396039604</v>
      </c>
      <c r="L35" s="32">
        <v>2</v>
      </c>
      <c r="M35" s="56">
        <f>L35/SUM('第7表　人口動態総覧（４－１）'!F35+'人口動態総覧（４－３）'!J35)*1000</f>
        <v>19.801980198019802</v>
      </c>
      <c r="N35" s="32">
        <v>2</v>
      </c>
      <c r="O35" s="21">
        <f>N35/SUM('第7表　人口動態総覧（４－１）'!F35+'人口動態総覧（４－３）'!J35)*1000</f>
        <v>19.801980198019802</v>
      </c>
      <c r="P35" s="32">
        <f t="shared" si="3"/>
        <v>2</v>
      </c>
      <c r="Q35" s="21">
        <f>P35/SUM('第7表　人口動態総覧（４－１）'!F35+'人口動態総覧（４－３）'!R35)*1000</f>
        <v>20.202020202020204</v>
      </c>
      <c r="R35" s="60">
        <v>2</v>
      </c>
      <c r="S35" s="64">
        <v>0</v>
      </c>
      <c r="T35" s="34">
        <v>62</v>
      </c>
      <c r="U35" s="21">
        <f>T35/'第7表　人口動態総覧（４－１）'!D35*1000</f>
        <v>4.040930717591084</v>
      </c>
      <c r="V35" s="34">
        <v>31</v>
      </c>
      <c r="W35" s="68">
        <f>V35/'第7表　人口動態総覧（４－１）'!D35*1000</f>
        <v>2.020465358795542</v>
      </c>
    </row>
    <row r="36" spans="1:23" ht="16.5" customHeight="1" thickBot="1">
      <c r="A36" s="11">
        <v>450</v>
      </c>
      <c r="B36" s="180" t="s">
        <v>25</v>
      </c>
      <c r="C36" s="181"/>
      <c r="D36" s="168">
        <f>'第7表　人口動態総覧（４－１）'!D36:E36</f>
        <v>3031</v>
      </c>
      <c r="E36" s="232"/>
      <c r="F36" s="47">
        <f t="shared" si="4"/>
        <v>0</v>
      </c>
      <c r="G36" s="25">
        <f>F36/'第7表　人口動態総覧（４－１）'!F36*1000</f>
        <v>0</v>
      </c>
      <c r="H36" s="33">
        <v>0</v>
      </c>
      <c r="I36" s="51">
        <v>0</v>
      </c>
      <c r="J36" s="33">
        <f t="shared" si="1"/>
        <v>2</v>
      </c>
      <c r="K36" s="25">
        <f>J36/SUM('第7表　人口動態総覧（４－１）'!F36+'人口動態総覧（４－３）'!J36)*1000</f>
        <v>153.84615384615387</v>
      </c>
      <c r="L36" s="33">
        <v>1</v>
      </c>
      <c r="M36" s="58">
        <f>L36/SUM('第7表　人口動態総覧（４－１）'!F36+'人口動態総覧（４－３）'!J36)*1000</f>
        <v>76.92307692307693</v>
      </c>
      <c r="N36" s="33">
        <v>1</v>
      </c>
      <c r="O36" s="25">
        <f>N36/SUM('第7表　人口動態総覧（４－１）'!F36+'人口動態総覧（４－３）'!J36)*1000</f>
        <v>76.92307692307693</v>
      </c>
      <c r="P36" s="33">
        <f t="shared" si="3"/>
        <v>0</v>
      </c>
      <c r="Q36" s="25">
        <f>P36/SUM('第7表　人口動態総覧（４－１）'!F36+'人口動態総覧（４－３）'!R36)*1000</f>
        <v>0</v>
      </c>
      <c r="R36" s="61">
        <v>0</v>
      </c>
      <c r="S36" s="65">
        <v>0</v>
      </c>
      <c r="T36" s="35">
        <v>7</v>
      </c>
      <c r="U36" s="25">
        <f>T36/'第7表　人口動態総覧（４－１）'!D36*1000</f>
        <v>2.3094688221709005</v>
      </c>
      <c r="V36" s="35">
        <v>1</v>
      </c>
      <c r="W36" s="69">
        <f>V36/'第7表　人口動態総覧（４－１）'!D36*1000</f>
        <v>0.32992411745298583</v>
      </c>
    </row>
  </sheetData>
  <mergeCells count="80">
    <mergeCell ref="J3:O3"/>
    <mergeCell ref="F3:I3"/>
    <mergeCell ref="F4:F6"/>
    <mergeCell ref="G4:G6"/>
    <mergeCell ref="H4:H6"/>
    <mergeCell ref="I4:I6"/>
    <mergeCell ref="A3:A6"/>
    <mergeCell ref="B3:C6"/>
    <mergeCell ref="D3:E6"/>
    <mergeCell ref="T3:U3"/>
    <mergeCell ref="P3:S3"/>
    <mergeCell ref="J4:J6"/>
    <mergeCell ref="K4:K6"/>
    <mergeCell ref="L4:L6"/>
    <mergeCell ref="M4:M6"/>
    <mergeCell ref="T4:T6"/>
    <mergeCell ref="A7:A8"/>
    <mergeCell ref="B7:C7"/>
    <mergeCell ref="D7:E7"/>
    <mergeCell ref="B8:C8"/>
    <mergeCell ref="D8:E8"/>
    <mergeCell ref="D9:E9"/>
    <mergeCell ref="D10:E10"/>
    <mergeCell ref="D12:E12"/>
    <mergeCell ref="D13:E13"/>
    <mergeCell ref="D11:E11"/>
    <mergeCell ref="D14:E14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7:C27"/>
    <mergeCell ref="D27:E27"/>
    <mergeCell ref="B28:C28"/>
    <mergeCell ref="D28:E28"/>
    <mergeCell ref="B25:C25"/>
    <mergeCell ref="D25:E25"/>
    <mergeCell ref="B26:C26"/>
    <mergeCell ref="D26:E26"/>
    <mergeCell ref="D29:E29"/>
    <mergeCell ref="B31:C31"/>
    <mergeCell ref="D31:E31"/>
    <mergeCell ref="B30:C30"/>
    <mergeCell ref="D30:E30"/>
    <mergeCell ref="B29:C29"/>
    <mergeCell ref="B32:C32"/>
    <mergeCell ref="D32:E32"/>
    <mergeCell ref="B33:C33"/>
    <mergeCell ref="D33:E33"/>
    <mergeCell ref="B34:C34"/>
    <mergeCell ref="D34:E34"/>
    <mergeCell ref="B36:C36"/>
    <mergeCell ref="D36:E36"/>
    <mergeCell ref="B35:C35"/>
    <mergeCell ref="D35:E35"/>
    <mergeCell ref="V3:W3"/>
    <mergeCell ref="V4:V6"/>
    <mergeCell ref="W4:W6"/>
    <mergeCell ref="N4:N6"/>
    <mergeCell ref="O4:O6"/>
    <mergeCell ref="R4:R6"/>
    <mergeCell ref="S4:S6"/>
    <mergeCell ref="U4:U6"/>
    <mergeCell ref="P4:P6"/>
    <mergeCell ref="Q4:Q6"/>
  </mergeCells>
  <printOptions/>
  <pageMargins left="0.8267716535433072" right="0.2362204724409449" top="0.8661417322834646" bottom="0.2755905511811024" header="0.35433070866141736" footer="0.4724409448818898"/>
  <pageSetup horizontalDpi="600" verticalDpi="600" orientation="landscape" paperSize="12" scale="90" r:id="rId1"/>
  <headerFooter alignWithMargins="0">
    <oddFooter>&amp;C15</oddFooter>
  </headerFooter>
  <ignoredErrors>
    <ignoredError sqref="T13:T15 I13:I15 P36 P16:P21 V9:V10 P24:P27 H9:I10 R9:T10 S13:S15 P31:P33 P34:P35 H13:H15 R13:R15 P29" formulaRange="1"/>
    <ignoredError sqref="Q7 M12 G7 L7:O7 M9:M10 U12 U9:U10" formula="1"/>
    <ignoredError sqref="L9:L10 L13:L15 V13:V15 N9:N10 N13:N15" formula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W34"/>
  <sheetViews>
    <sheetView workbookViewId="0" topLeftCell="A1">
      <pane xSplit="3" ySplit="6" topLeftCell="D7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00390625" defaultRowHeight="13.5"/>
  <cols>
    <col min="1" max="1" width="6.875" style="0" customWidth="1"/>
    <col min="2" max="3" width="9.625" style="0" customWidth="1"/>
    <col min="4" max="4" width="9.00390625" style="0" hidden="1" customWidth="1"/>
    <col min="5" max="5" width="6.75390625" style="0" hidden="1" customWidth="1"/>
  </cols>
  <sheetData>
    <row r="1" spans="1:10" ht="14.25">
      <c r="A1" t="s">
        <v>129</v>
      </c>
      <c r="J1" s="159"/>
    </row>
    <row r="2" ht="14.25" thickBot="1"/>
    <row r="3" spans="1:23" ht="16.5" customHeight="1">
      <c r="A3" s="209" t="s">
        <v>0</v>
      </c>
      <c r="B3" s="212" t="s">
        <v>62</v>
      </c>
      <c r="C3" s="212"/>
      <c r="D3" s="212" t="str">
        <f>'人口動態総覧（４－２）'!D3:E3</f>
        <v>平成18年10月1日　現在推計人口</v>
      </c>
      <c r="E3" s="212"/>
      <c r="F3" s="225" t="s">
        <v>50</v>
      </c>
      <c r="G3" s="190"/>
      <c r="H3" s="190"/>
      <c r="I3" s="251"/>
      <c r="J3" s="225" t="s">
        <v>51</v>
      </c>
      <c r="K3" s="190"/>
      <c r="L3" s="190"/>
      <c r="M3" s="190"/>
      <c r="N3" s="190"/>
      <c r="O3" s="251"/>
      <c r="P3" s="190" t="s">
        <v>52</v>
      </c>
      <c r="Q3" s="190"/>
      <c r="R3" s="190"/>
      <c r="S3" s="190"/>
      <c r="T3" s="225" t="s">
        <v>53</v>
      </c>
      <c r="U3" s="251"/>
      <c r="V3" s="225" t="s">
        <v>54</v>
      </c>
      <c r="W3" s="191"/>
    </row>
    <row r="4" spans="1:23" ht="16.5" customHeight="1">
      <c r="A4" s="210"/>
      <c r="B4" s="213"/>
      <c r="C4" s="213"/>
      <c r="D4" s="213">
        <f>'人口動態総覧（４－２）'!D4:E4</f>
        <v>0</v>
      </c>
      <c r="E4" s="213"/>
      <c r="F4" s="199" t="s">
        <v>55</v>
      </c>
      <c r="G4" s="215" t="s">
        <v>1</v>
      </c>
      <c r="H4" s="218" t="s">
        <v>2</v>
      </c>
      <c r="I4" s="215" t="s">
        <v>3</v>
      </c>
      <c r="J4" s="199" t="s">
        <v>55</v>
      </c>
      <c r="K4" s="215" t="s">
        <v>1</v>
      </c>
      <c r="L4" s="199" t="s">
        <v>57</v>
      </c>
      <c r="M4" s="215" t="s">
        <v>1</v>
      </c>
      <c r="N4" s="252" t="s">
        <v>58</v>
      </c>
      <c r="O4" s="215" t="s">
        <v>1</v>
      </c>
      <c r="P4" s="199" t="s">
        <v>55</v>
      </c>
      <c r="Q4" s="215" t="s">
        <v>1</v>
      </c>
      <c r="R4" s="255" t="s">
        <v>59</v>
      </c>
      <c r="S4" s="258" t="s">
        <v>44</v>
      </c>
      <c r="T4" s="199" t="s">
        <v>60</v>
      </c>
      <c r="U4" s="215" t="s">
        <v>1</v>
      </c>
      <c r="V4" s="199" t="s">
        <v>60</v>
      </c>
      <c r="W4" s="206" t="s">
        <v>1</v>
      </c>
    </row>
    <row r="5" spans="1:23" ht="16.5" customHeight="1">
      <c r="A5" s="210"/>
      <c r="B5" s="213"/>
      <c r="C5" s="213"/>
      <c r="D5" s="213">
        <f>'人口動態総覧（４－２）'!D5:E5</f>
        <v>0</v>
      </c>
      <c r="E5" s="213"/>
      <c r="F5" s="200"/>
      <c r="G5" s="216"/>
      <c r="H5" s="219"/>
      <c r="I5" s="216"/>
      <c r="J5" s="200"/>
      <c r="K5" s="216"/>
      <c r="L5" s="200"/>
      <c r="M5" s="216"/>
      <c r="N5" s="253"/>
      <c r="O5" s="216"/>
      <c r="P5" s="200"/>
      <c r="Q5" s="216"/>
      <c r="R5" s="256"/>
      <c r="S5" s="259"/>
      <c r="T5" s="200"/>
      <c r="U5" s="216"/>
      <c r="V5" s="200"/>
      <c r="W5" s="207"/>
    </row>
    <row r="6" spans="1:23" ht="16.5" customHeight="1">
      <c r="A6" s="211"/>
      <c r="B6" s="214"/>
      <c r="C6" s="214"/>
      <c r="D6" s="214">
        <f>'人口動態総覧（４－２）'!D6:E6</f>
        <v>0</v>
      </c>
      <c r="E6" s="214"/>
      <c r="F6" s="201"/>
      <c r="G6" s="217"/>
      <c r="H6" s="220"/>
      <c r="I6" s="217"/>
      <c r="J6" s="201"/>
      <c r="K6" s="217"/>
      <c r="L6" s="201"/>
      <c r="M6" s="217"/>
      <c r="N6" s="254"/>
      <c r="O6" s="217"/>
      <c r="P6" s="201"/>
      <c r="Q6" s="217"/>
      <c r="R6" s="257"/>
      <c r="S6" s="260"/>
      <c r="T6" s="201"/>
      <c r="U6" s="217"/>
      <c r="V6" s="201"/>
      <c r="W6" s="208"/>
    </row>
    <row r="7" spans="1:23" ht="16.5" customHeight="1">
      <c r="A7" s="43">
        <v>205</v>
      </c>
      <c r="B7" s="238" t="s">
        <v>27</v>
      </c>
      <c r="C7" s="238"/>
      <c r="D7" s="172">
        <f>'人口動態総覧（４－２）'!D7:E7</f>
        <v>61528</v>
      </c>
      <c r="E7" s="173"/>
      <c r="F7" s="30">
        <f aca="true" t="shared" si="0" ref="F7:F25">SUM(H7:I7)</f>
        <v>0</v>
      </c>
      <c r="G7" s="19">
        <f>F7/'人口動態総覧（４－２）'!F7*1000</f>
        <v>0</v>
      </c>
      <c r="H7" s="30">
        <v>0</v>
      </c>
      <c r="I7" s="52">
        <v>0</v>
      </c>
      <c r="J7" s="32">
        <f aca="true" t="shared" si="1" ref="J7:J25">SUM(L7+N7)</f>
        <v>20</v>
      </c>
      <c r="K7" s="19">
        <f>J7/SUM('人口動態総覧（４－２）'!F7+'人口動態総覧（４－４）'!J7)*1000</f>
        <v>46.51162790697674</v>
      </c>
      <c r="L7" s="30">
        <v>9</v>
      </c>
      <c r="M7" s="19">
        <f>L7/SUM('人口動態総覧（４－２）'!F7+'人口動態総覧（４－４）'!J7)*1000</f>
        <v>20.930232558139533</v>
      </c>
      <c r="N7" s="30">
        <v>11</v>
      </c>
      <c r="O7" s="19">
        <f>N7/SUM('人口動態総覧（４－２）'!F7+'人口動態総覧（４－４）'!J7)*1000</f>
        <v>25.58139534883721</v>
      </c>
      <c r="P7" s="32">
        <f aca="true" t="shared" si="2" ref="P7:P25">SUM(R7:S7)</f>
        <v>5</v>
      </c>
      <c r="Q7" s="19">
        <f>P7/SUM('人口動態総覧（４－２）'!F7+'人口動態総覧（４－４）'!R7)*1000</f>
        <v>12.048192771084338</v>
      </c>
      <c r="R7" s="30">
        <v>5</v>
      </c>
      <c r="S7" s="70">
        <v>0</v>
      </c>
      <c r="T7" s="18">
        <v>230</v>
      </c>
      <c r="U7" s="19">
        <f>T7/'人口動態総覧（４－２）'!D7*1000</f>
        <v>3.7381354830321154</v>
      </c>
      <c r="V7" s="18">
        <v>135</v>
      </c>
      <c r="W7" s="66">
        <f>V7/'人口動態総覧（４－２）'!D7*1000</f>
        <v>2.194123000910155</v>
      </c>
    </row>
    <row r="8" spans="1:23" ht="16.5" customHeight="1">
      <c r="A8" s="9">
        <v>209</v>
      </c>
      <c r="B8" s="237" t="s">
        <v>64</v>
      </c>
      <c r="C8" s="237"/>
      <c r="D8" s="165">
        <f>'人口動態総覧（４－２）'!D8:E8</f>
        <v>39603</v>
      </c>
      <c r="E8" s="166"/>
      <c r="F8" s="32">
        <f t="shared" si="0"/>
        <v>2</v>
      </c>
      <c r="G8" s="21">
        <f>F8/'人口動態総覧（４－２）'!F8*1000</f>
        <v>7.936507936507936</v>
      </c>
      <c r="H8" s="32">
        <v>0</v>
      </c>
      <c r="I8" s="53">
        <v>2</v>
      </c>
      <c r="J8" s="32">
        <f t="shared" si="1"/>
        <v>10</v>
      </c>
      <c r="K8" s="21">
        <f>J8/SUM('人口動態総覧（４－２）'!F8+'人口動態総覧（４－４）'!J8)*1000</f>
        <v>38.16793893129771</v>
      </c>
      <c r="L8" s="32">
        <v>4</v>
      </c>
      <c r="M8" s="21">
        <f>L8/SUM('人口動態総覧（４－２）'!F8+'人口動態総覧（４－４）'!J8)*1000</f>
        <v>15.267175572519083</v>
      </c>
      <c r="N8" s="32">
        <v>6</v>
      </c>
      <c r="O8" s="21">
        <f>N8/SUM('人口動態総覧（４－２）'!F8+'人口動態総覧（４－４）'!J8)*1000</f>
        <v>22.900763358778626</v>
      </c>
      <c r="P8" s="32">
        <f t="shared" si="2"/>
        <v>3</v>
      </c>
      <c r="Q8" s="21">
        <f>P8/SUM('人口動態総覧（４－２）'!F8+'人口動態総覧（４－４）'!R8)*1000</f>
        <v>11.857707509881422</v>
      </c>
      <c r="R8" s="32">
        <v>1</v>
      </c>
      <c r="S8" s="71">
        <v>2</v>
      </c>
      <c r="T8" s="20">
        <v>152</v>
      </c>
      <c r="U8" s="21">
        <f>T8/'人口動態総覧（４－２）'!D8*1000</f>
        <v>3.8380930737570385</v>
      </c>
      <c r="V8" s="20">
        <v>59</v>
      </c>
      <c r="W8" s="68">
        <f>V8/'人口動態総覧（４－２）'!D8*1000</f>
        <v>1.4897861273135873</v>
      </c>
    </row>
    <row r="9" spans="1:23" ht="16.5" customHeight="1">
      <c r="A9" s="9">
        <v>321</v>
      </c>
      <c r="B9" s="237" t="s">
        <v>28</v>
      </c>
      <c r="C9" s="237"/>
      <c r="D9" s="165">
        <f>'人口動態総覧（４－２）'!D9:E9</f>
        <v>12404</v>
      </c>
      <c r="E9" s="166"/>
      <c r="F9" s="32">
        <f t="shared" si="0"/>
        <v>0</v>
      </c>
      <c r="G9" s="21">
        <f>F9/'人口動態総覧（４－２）'!F9*1000</f>
        <v>0</v>
      </c>
      <c r="H9" s="32">
        <v>0</v>
      </c>
      <c r="I9" s="53">
        <v>0</v>
      </c>
      <c r="J9" s="32">
        <f t="shared" si="1"/>
        <v>2</v>
      </c>
      <c r="K9" s="21">
        <f>J9/SUM('人口動態総覧（４－２）'!F9+'人口動態総覧（４－４）'!J9)*1000</f>
        <v>27.777777777777775</v>
      </c>
      <c r="L9" s="32">
        <v>0</v>
      </c>
      <c r="M9" s="21">
        <f>L9/SUM('人口動態総覧（４－２）'!F9+'人口動態総覧（４－４）'!J9)*1000</f>
        <v>0</v>
      </c>
      <c r="N9" s="32">
        <v>2</v>
      </c>
      <c r="O9" s="21">
        <f>N9/SUM('人口動態総覧（４－２）'!F9+'人口動態総覧（４－４）'!J9)*1000</f>
        <v>27.777777777777775</v>
      </c>
      <c r="P9" s="32">
        <f t="shared" si="2"/>
        <v>0</v>
      </c>
      <c r="Q9" s="21">
        <f>P9/SUM('人口動態総覧（４－２）'!F9+'人口動態総覧（４－４）'!R9)*1000</f>
        <v>0</v>
      </c>
      <c r="R9" s="32">
        <v>0</v>
      </c>
      <c r="S9" s="71">
        <v>0</v>
      </c>
      <c r="T9" s="20">
        <v>51</v>
      </c>
      <c r="U9" s="21">
        <f>T9/'人口動態総覧（４－２）'!D9*1000</f>
        <v>4.111576910673976</v>
      </c>
      <c r="V9" s="20">
        <v>25</v>
      </c>
      <c r="W9" s="68">
        <f>V9/'人口動態総覧（４－２）'!D9*1000</f>
        <v>2.015478877781361</v>
      </c>
    </row>
    <row r="10" spans="1:23" ht="16.5" customHeight="1">
      <c r="A10" s="9">
        <v>323</v>
      </c>
      <c r="B10" s="237" t="s">
        <v>29</v>
      </c>
      <c r="C10" s="237"/>
      <c r="D10" s="165">
        <f>'人口動態総覧（４－２）'!D10:E10</f>
        <v>10641</v>
      </c>
      <c r="E10" s="166"/>
      <c r="F10" s="32">
        <f t="shared" si="0"/>
        <v>0</v>
      </c>
      <c r="G10" s="21">
        <f>F10/'人口動態総覧（４－２）'!F10*1000</f>
        <v>0</v>
      </c>
      <c r="H10" s="32">
        <v>0</v>
      </c>
      <c r="I10" s="53">
        <v>0</v>
      </c>
      <c r="J10" s="32">
        <f t="shared" si="1"/>
        <v>0</v>
      </c>
      <c r="K10" s="21">
        <f>J10/SUM('人口動態総覧（４－２）'!F10+'人口動態総覧（４－４）'!J10)*1000</f>
        <v>0</v>
      </c>
      <c r="L10" s="32">
        <v>0</v>
      </c>
      <c r="M10" s="21">
        <f>L10/SUM('人口動態総覧（４－２）'!F10+'人口動態総覧（４－４）'!J10)*1000</f>
        <v>0</v>
      </c>
      <c r="N10" s="32">
        <v>0</v>
      </c>
      <c r="O10" s="21">
        <f>N10/SUM('人口動態総覧（４－２）'!F10+'人口動態総覧（４－４）'!J10)*1000</f>
        <v>0</v>
      </c>
      <c r="P10" s="32">
        <f t="shared" si="2"/>
        <v>0</v>
      </c>
      <c r="Q10" s="21">
        <f>P10/SUM('人口動態総覧（４－２）'!F10+'人口動態総覧（４－４）'!R10)*1000</f>
        <v>0</v>
      </c>
      <c r="R10" s="32">
        <v>0</v>
      </c>
      <c r="S10" s="71">
        <v>0</v>
      </c>
      <c r="T10" s="20">
        <v>30</v>
      </c>
      <c r="U10" s="21">
        <f>T10/'人口動態総覧（４－２）'!D10*1000</f>
        <v>2.81928390188892</v>
      </c>
      <c r="V10" s="20">
        <v>17</v>
      </c>
      <c r="W10" s="68">
        <f>V10/'人口動態総覧（４－２）'!D10*1000</f>
        <v>1.597594211070388</v>
      </c>
    </row>
    <row r="11" spans="1:23" ht="16.5" customHeight="1">
      <c r="A11" s="9">
        <v>384</v>
      </c>
      <c r="B11" s="230" t="s">
        <v>30</v>
      </c>
      <c r="C11" s="230"/>
      <c r="D11" s="165">
        <f>'人口動態総覧（４－２）'!D11:E11</f>
        <v>15068</v>
      </c>
      <c r="E11" s="166"/>
      <c r="F11" s="32">
        <f t="shared" si="0"/>
        <v>0</v>
      </c>
      <c r="G11" s="21">
        <f>F11/'人口動態総覧（４－２）'!F11*1000</f>
        <v>0</v>
      </c>
      <c r="H11" s="32">
        <v>0</v>
      </c>
      <c r="I11" s="53">
        <v>0</v>
      </c>
      <c r="J11" s="32">
        <f t="shared" si="1"/>
        <v>3</v>
      </c>
      <c r="K11" s="21">
        <f>J11/SUM('人口動態総覧（４－２）'!F11+'人口動態総覧（４－４）'!J11)*1000</f>
        <v>32.25806451612903</v>
      </c>
      <c r="L11" s="32">
        <v>2</v>
      </c>
      <c r="M11" s="21">
        <f>L11/SUM('人口動態総覧（４－２）'!F11+'人口動態総覧（４－４）'!J11)*1000</f>
        <v>21.505376344086024</v>
      </c>
      <c r="N11" s="32">
        <v>1</v>
      </c>
      <c r="O11" s="21">
        <f>N11/SUM('人口動態総覧（４－２）'!F11+'人口動態総覧（４－４）'!J11)*1000</f>
        <v>10.752688172043012</v>
      </c>
      <c r="P11" s="32">
        <f t="shared" si="2"/>
        <v>0</v>
      </c>
      <c r="Q11" s="21">
        <f>P11/SUM('人口動態総覧（４－２）'!F11+'人口動態総覧（４－４）'!R11)*1000</f>
        <v>0</v>
      </c>
      <c r="R11" s="32">
        <v>0</v>
      </c>
      <c r="S11" s="71">
        <v>0</v>
      </c>
      <c r="T11" s="20">
        <v>55</v>
      </c>
      <c r="U11" s="21">
        <f>T11/'人口動態総覧（４－２）'!D11*1000</f>
        <v>3.650119458455004</v>
      </c>
      <c r="V11" s="20">
        <v>24</v>
      </c>
      <c r="W11" s="68">
        <f>V11/'人口動態総覧（４－２）'!D11*1000</f>
        <v>1.5927794000530926</v>
      </c>
    </row>
    <row r="12" spans="1:23" ht="16.5" customHeight="1">
      <c r="A12" s="10">
        <v>387</v>
      </c>
      <c r="B12" s="236" t="s">
        <v>65</v>
      </c>
      <c r="C12" s="236"/>
      <c r="D12" s="170">
        <f>'人口動態総覧（４－２）'!D12:E12</f>
        <v>13858</v>
      </c>
      <c r="E12" s="171"/>
      <c r="F12" s="31">
        <f t="shared" si="0"/>
        <v>1</v>
      </c>
      <c r="G12" s="23">
        <f>F12/'人口動態総覧（４－２）'!F12*1000</f>
        <v>16.666666666666668</v>
      </c>
      <c r="H12" s="31">
        <v>0</v>
      </c>
      <c r="I12" s="54">
        <v>1</v>
      </c>
      <c r="J12" s="31">
        <f t="shared" si="1"/>
        <v>6</v>
      </c>
      <c r="K12" s="23">
        <f>J12/SUM('人口動態総覧（４－２）'!F12+'人口動態総覧（４－４）'!J12)*1000</f>
        <v>90.9090909090909</v>
      </c>
      <c r="L12" s="31">
        <v>3</v>
      </c>
      <c r="M12" s="23">
        <f>L12/SUM('人口動態総覧（４－２）'!F12+'人口動態総覧（４－４）'!J12)*1000</f>
        <v>45.45454545454545</v>
      </c>
      <c r="N12" s="31">
        <v>3</v>
      </c>
      <c r="O12" s="23">
        <f>N12/SUM('人口動態総覧（４－２）'!F12+'人口動態総覧（４－４）'!J12)*1000</f>
        <v>45.45454545454545</v>
      </c>
      <c r="P12" s="32">
        <f t="shared" si="2"/>
        <v>2</v>
      </c>
      <c r="Q12" s="23">
        <f>P12/SUM('人口動態総覧（４－２）'!F12+'人口動態総覧（４－４）'!R12)*1000</f>
        <v>32.786885245901644</v>
      </c>
      <c r="R12" s="31">
        <v>1</v>
      </c>
      <c r="S12" s="72">
        <v>1</v>
      </c>
      <c r="T12" s="22">
        <v>55</v>
      </c>
      <c r="U12" s="23">
        <f>T12/'人口動態総覧（４－２）'!D12*1000</f>
        <v>3.968826670515226</v>
      </c>
      <c r="V12" s="22">
        <v>30</v>
      </c>
      <c r="W12" s="67">
        <f>V12/'人口動態総覧（４－２）'!D12*1000</f>
        <v>2.1648145475537595</v>
      </c>
    </row>
    <row r="13" spans="1:23" ht="16.5" customHeight="1">
      <c r="A13" s="8">
        <v>206</v>
      </c>
      <c r="B13" s="235" t="s">
        <v>31</v>
      </c>
      <c r="C13" s="235"/>
      <c r="D13" s="172">
        <f>'人口動態総覧（４－２）'!D13:E13</f>
        <v>67763</v>
      </c>
      <c r="E13" s="173"/>
      <c r="F13" s="30">
        <f t="shared" si="0"/>
        <v>1</v>
      </c>
      <c r="G13" s="19">
        <f>F13/'人口動態総覧（４－２）'!F13*1000</f>
        <v>2.028397565922921</v>
      </c>
      <c r="H13" s="32">
        <v>1</v>
      </c>
      <c r="I13" s="53">
        <v>0</v>
      </c>
      <c r="J13" s="30">
        <f t="shared" si="1"/>
        <v>17</v>
      </c>
      <c r="K13" s="19">
        <f>J13/SUM('人口動態総覧（４－２）'!F13+'人口動態総覧（４－４）'!J13)*1000</f>
        <v>33.333333333333336</v>
      </c>
      <c r="L13" s="30">
        <v>9</v>
      </c>
      <c r="M13" s="19">
        <f>L13/SUM('人口動態総覧（４－２）'!F13+'人口動態総覧（４－４）'!J13)*1000</f>
        <v>17.647058823529413</v>
      </c>
      <c r="N13" s="30">
        <v>8</v>
      </c>
      <c r="O13" s="19">
        <f>N13/SUM('人口動態総覧（４－２）'!F13+'人口動態総覧（４－４）'!J13)*1000</f>
        <v>15.686274509803921</v>
      </c>
      <c r="P13" s="30">
        <f t="shared" si="2"/>
        <v>3</v>
      </c>
      <c r="Q13" s="19">
        <f>P13/SUM('人口動態総覧（４－２）'!F13+'人口動態総覧（４－４）'!R13)*1000</f>
        <v>6.0606060606060606</v>
      </c>
      <c r="R13" s="30">
        <v>2</v>
      </c>
      <c r="S13" s="70">
        <v>1</v>
      </c>
      <c r="T13" s="18">
        <v>334</v>
      </c>
      <c r="U13" s="19">
        <f>T13/'人口動態総覧（４－２）'!D13*1000</f>
        <v>4.9289435237519</v>
      </c>
      <c r="V13" s="18">
        <v>157</v>
      </c>
      <c r="W13" s="66">
        <f>V13/'人口動態総覧（４－２）'!D13*1000</f>
        <v>2.3168986024821803</v>
      </c>
    </row>
    <row r="14" spans="1:23" ht="16.5" customHeight="1">
      <c r="A14" s="9">
        <v>207</v>
      </c>
      <c r="B14" s="230" t="s">
        <v>32</v>
      </c>
      <c r="C14" s="230"/>
      <c r="D14" s="165">
        <f>'人口動態総覧（４－２）'!D14:E14</f>
        <v>42413</v>
      </c>
      <c r="E14" s="166"/>
      <c r="F14" s="32">
        <f t="shared" si="0"/>
        <v>2</v>
      </c>
      <c r="G14" s="21">
        <f>F14/'人口動態総覧（４－２）'!F14*1000</f>
        <v>3.937007874015748</v>
      </c>
      <c r="H14" s="32">
        <v>0</v>
      </c>
      <c r="I14" s="53">
        <v>2</v>
      </c>
      <c r="J14" s="32">
        <f t="shared" si="1"/>
        <v>16</v>
      </c>
      <c r="K14" s="21">
        <f>J14/SUM('人口動態総覧（４－２）'!F14+'人口動態総覧（４－４）'!J14)*1000</f>
        <v>30.534351145038165</v>
      </c>
      <c r="L14" s="32">
        <v>5</v>
      </c>
      <c r="M14" s="21">
        <f>L14/SUM('人口動態総覧（４－２）'!F14+'人口動態総覧（４－４）'!J14)*1000</f>
        <v>9.541984732824428</v>
      </c>
      <c r="N14" s="32">
        <v>11</v>
      </c>
      <c r="O14" s="21">
        <f>N14/SUM('人口動態総覧（４－２）'!F14+'人口動態総覧（４－４）'!J14)*1000</f>
        <v>20.99236641221374</v>
      </c>
      <c r="P14" s="32">
        <f t="shared" si="2"/>
        <v>6</v>
      </c>
      <c r="Q14" s="21">
        <f>P14/SUM('人口動態総覧（４－２）'!F14+'人口動態総覧（４－４）'!R14)*1000</f>
        <v>11.71875</v>
      </c>
      <c r="R14" s="32">
        <v>4</v>
      </c>
      <c r="S14" s="71">
        <v>2</v>
      </c>
      <c r="T14" s="20">
        <v>310</v>
      </c>
      <c r="U14" s="21">
        <f>T14/'人口動態総覧（４－２）'!D14*1000</f>
        <v>7.309079763280126</v>
      </c>
      <c r="V14" s="20">
        <v>111</v>
      </c>
      <c r="W14" s="68">
        <f>V14/'人口動態総覧（４－２）'!D14*1000</f>
        <v>2.6171221087874</v>
      </c>
    </row>
    <row r="15" spans="1:23" ht="16.5" customHeight="1">
      <c r="A15" s="9">
        <v>401</v>
      </c>
      <c r="B15" s="230" t="s">
        <v>33</v>
      </c>
      <c r="C15" s="230"/>
      <c r="D15" s="165">
        <f>'人口動態総覧（４－２）'!D15:E15</f>
        <v>14959</v>
      </c>
      <c r="E15" s="166"/>
      <c r="F15" s="32">
        <f t="shared" si="0"/>
        <v>0</v>
      </c>
      <c r="G15" s="21">
        <f>F15/'人口動態総覧（４－２）'!F15*1000</f>
        <v>0</v>
      </c>
      <c r="H15" s="32">
        <v>0</v>
      </c>
      <c r="I15" s="53">
        <v>0</v>
      </c>
      <c r="J15" s="32">
        <f t="shared" si="1"/>
        <v>3</v>
      </c>
      <c r="K15" s="21">
        <f>J15/SUM('人口動態総覧（４－２）'!F15+'人口動態総覧（４－４）'!J15)*1000</f>
        <v>34.090909090909086</v>
      </c>
      <c r="L15" s="32">
        <v>0</v>
      </c>
      <c r="M15" s="21">
        <f>L15/SUM('人口動態総覧（４－２）'!F15+'人口動態総覧（４－４）'!J15)*1000</f>
        <v>0</v>
      </c>
      <c r="N15" s="32">
        <v>3</v>
      </c>
      <c r="O15" s="21">
        <f>N15/SUM('人口動態総覧（４－２）'!F15+'人口動態総覧（４－４）'!J15)*1000</f>
        <v>34.090909090909086</v>
      </c>
      <c r="P15" s="32">
        <f t="shared" si="2"/>
        <v>0</v>
      </c>
      <c r="Q15" s="21">
        <f>P15/SUM('人口動態総覧（４－２）'!F15+'人口動態総覧（４－４）'!R15)*1000</f>
        <v>0</v>
      </c>
      <c r="R15" s="32">
        <v>0</v>
      </c>
      <c r="S15" s="71">
        <v>0</v>
      </c>
      <c r="T15" s="20">
        <v>70</v>
      </c>
      <c r="U15" s="21">
        <f>T15/'人口動態総覧（４－２）'!D15*1000</f>
        <v>4.679457182966776</v>
      </c>
      <c r="V15" s="20">
        <v>33</v>
      </c>
      <c r="W15" s="68">
        <f>V15/'人口動態総覧（４－２）'!D15*1000</f>
        <v>2.2060298148271946</v>
      </c>
    </row>
    <row r="16" spans="1:23" ht="16.5" customHeight="1">
      <c r="A16" s="9">
        <v>402</v>
      </c>
      <c r="B16" s="230" t="s">
        <v>34</v>
      </c>
      <c r="C16" s="230"/>
      <c r="D16" s="165">
        <f>'人口動態総覧（４－２）'!D16:E16</f>
        <v>18200</v>
      </c>
      <c r="E16" s="166"/>
      <c r="F16" s="32">
        <f t="shared" si="0"/>
        <v>0</v>
      </c>
      <c r="G16" s="21">
        <f>F16/'人口動態総覧（４－２）'!F16*1000</f>
        <v>0</v>
      </c>
      <c r="H16" s="32">
        <v>0</v>
      </c>
      <c r="I16" s="53">
        <v>0</v>
      </c>
      <c r="J16" s="32">
        <f t="shared" si="1"/>
        <v>1</v>
      </c>
      <c r="K16" s="21">
        <f>J16/SUM('人口動態総覧（４－２）'!F16+'人口動態総覧（４－４）'!J16)*1000</f>
        <v>8.264462809917356</v>
      </c>
      <c r="L16" s="32">
        <v>0</v>
      </c>
      <c r="M16" s="21">
        <f>L16/SUM('人口動態総覧（４－２）'!F16+'人口動態総覧（４－４）'!J16)*1000</f>
        <v>0</v>
      </c>
      <c r="N16" s="32">
        <v>1</v>
      </c>
      <c r="O16" s="21">
        <f>N16/SUM('人口動態総覧（４－２）'!F16+'人口動態総覧（４－４）'!J16)*1000</f>
        <v>8.264462809917356</v>
      </c>
      <c r="P16" s="32">
        <f t="shared" si="2"/>
        <v>0</v>
      </c>
      <c r="Q16" s="21">
        <f>P16/SUM('人口動態総覧（４－２）'!F16+'人口動態総覧（４－４）'!R16)*1000</f>
        <v>0</v>
      </c>
      <c r="R16" s="32">
        <v>0</v>
      </c>
      <c r="S16" s="71">
        <v>0</v>
      </c>
      <c r="T16" s="20">
        <v>57</v>
      </c>
      <c r="U16" s="21">
        <f>T16/'人口動態総覧（４－２）'!D16*1000</f>
        <v>3.131868131868132</v>
      </c>
      <c r="V16" s="20">
        <v>37</v>
      </c>
      <c r="W16" s="68">
        <f>V16/'人口動態総覧（４－２）'!D16*1000</f>
        <v>2.032967032967033</v>
      </c>
    </row>
    <row r="17" spans="1:23" ht="16.5" customHeight="1">
      <c r="A17" s="9">
        <v>405</v>
      </c>
      <c r="B17" s="230" t="s">
        <v>35</v>
      </c>
      <c r="C17" s="230"/>
      <c r="D17" s="165">
        <f>'人口動態総覧（４－２）'!D17:E17</f>
        <v>10366</v>
      </c>
      <c r="E17" s="166"/>
      <c r="F17" s="32">
        <f t="shared" si="0"/>
        <v>0</v>
      </c>
      <c r="G17" s="21">
        <f>F17/'人口動態総覧（４－２）'!F17*1000</f>
        <v>0</v>
      </c>
      <c r="H17" s="32">
        <v>0</v>
      </c>
      <c r="I17" s="53">
        <v>0</v>
      </c>
      <c r="J17" s="32">
        <f t="shared" si="1"/>
        <v>0</v>
      </c>
      <c r="K17" s="21">
        <f>J17/SUM('人口動態総覧（４－２）'!F17+'人口動態総覧（４－４）'!J17)*1000</f>
        <v>0</v>
      </c>
      <c r="L17" s="32">
        <v>0</v>
      </c>
      <c r="M17" s="21">
        <f>L17/SUM('人口動態総覧（４－２）'!F17+'人口動態総覧（４－４）'!J17)*1000</f>
        <v>0</v>
      </c>
      <c r="N17" s="32">
        <v>0</v>
      </c>
      <c r="O17" s="21">
        <f>N17/SUM('人口動態総覧（４－２）'!F17+'人口動態総覧（４－４）'!J17)*1000</f>
        <v>0</v>
      </c>
      <c r="P17" s="32">
        <f t="shared" si="2"/>
        <v>0</v>
      </c>
      <c r="Q17" s="21">
        <f>P17/SUM('人口動態総覧（４－２）'!F17+'人口動態総覧（４－４）'!R17)*1000</f>
        <v>0</v>
      </c>
      <c r="R17" s="32">
        <v>0</v>
      </c>
      <c r="S17" s="71">
        <v>0</v>
      </c>
      <c r="T17" s="20">
        <v>40</v>
      </c>
      <c r="U17" s="21">
        <f>T17/'人口動態総覧（４－２）'!D17*1000</f>
        <v>3.8587690526721974</v>
      </c>
      <c r="V17" s="20">
        <v>28</v>
      </c>
      <c r="W17" s="68">
        <f>V17/'人口動態総覧（４－２）'!D17*1000</f>
        <v>2.7011383368705384</v>
      </c>
    </row>
    <row r="18" spans="1:23" ht="16.5" customHeight="1">
      <c r="A18" s="9">
        <v>406</v>
      </c>
      <c r="B18" s="230" t="s">
        <v>36</v>
      </c>
      <c r="C18" s="230"/>
      <c r="D18" s="165">
        <f>'人口動態総覧（４－２）'!D18:E18</f>
        <v>5057</v>
      </c>
      <c r="E18" s="166"/>
      <c r="F18" s="32">
        <f t="shared" si="0"/>
        <v>0</v>
      </c>
      <c r="G18" s="21">
        <f>F18/'人口動態総覧（４－２）'!F18*1000</f>
        <v>0</v>
      </c>
      <c r="H18" s="32">
        <v>0</v>
      </c>
      <c r="I18" s="53">
        <v>0</v>
      </c>
      <c r="J18" s="32">
        <f t="shared" si="1"/>
        <v>2</v>
      </c>
      <c r="K18" s="21">
        <f>J18/SUM('人口動態総覧（４－２）'!F18+'人口動態総覧（４－４）'!J18)*1000</f>
        <v>71.42857142857143</v>
      </c>
      <c r="L18" s="32">
        <v>0</v>
      </c>
      <c r="M18" s="21">
        <f>L18/SUM('人口動態総覧（４－２）'!F18+'人口動態総覧（４－４）'!J18)*1000</f>
        <v>0</v>
      </c>
      <c r="N18" s="32">
        <v>2</v>
      </c>
      <c r="O18" s="21">
        <f>N18/SUM('人口動態総覧（４－２）'!F18+'人口動態総覧（４－４）'!J18)*1000</f>
        <v>71.42857142857143</v>
      </c>
      <c r="P18" s="32">
        <f t="shared" si="2"/>
        <v>0</v>
      </c>
      <c r="Q18" s="21">
        <f>P18/SUM('人口動態総覧（４－２）'!F18+'人口動態総覧（４－４）'!R18)*1000</f>
        <v>0</v>
      </c>
      <c r="R18" s="32">
        <v>0</v>
      </c>
      <c r="S18" s="71">
        <v>0</v>
      </c>
      <c r="T18" s="20">
        <v>20</v>
      </c>
      <c r="U18" s="21">
        <f>T18/'人口動態総覧（４－２）'!D18*1000</f>
        <v>3.9549139806209213</v>
      </c>
      <c r="V18" s="20">
        <v>11</v>
      </c>
      <c r="W18" s="68">
        <f>V18/'人口動態総覧（４－２）'!D18*1000</f>
        <v>2.1752026893415066</v>
      </c>
    </row>
    <row r="19" spans="1:23" ht="16.5" customHeight="1">
      <c r="A19" s="9">
        <v>408</v>
      </c>
      <c r="B19" s="230" t="s">
        <v>37</v>
      </c>
      <c r="C19" s="230"/>
      <c r="D19" s="165">
        <f>'人口動態総覧（４－２）'!D19:E19</f>
        <v>19680</v>
      </c>
      <c r="E19" s="166"/>
      <c r="F19" s="32">
        <f t="shared" si="0"/>
        <v>0</v>
      </c>
      <c r="G19" s="21">
        <f>F19/'人口動態総覧（４－２）'!F19*1000</f>
        <v>0</v>
      </c>
      <c r="H19" s="32">
        <v>0</v>
      </c>
      <c r="I19" s="53">
        <v>0</v>
      </c>
      <c r="J19" s="32">
        <f t="shared" si="1"/>
        <v>4</v>
      </c>
      <c r="K19" s="21">
        <f>J19/SUM('人口動態総覧（４－２）'!F19+'人口動態総覧（４－４）'!J19)*1000</f>
        <v>26.666666666666668</v>
      </c>
      <c r="L19" s="32">
        <v>1</v>
      </c>
      <c r="M19" s="21">
        <f>L19/SUM('人口動態総覧（４－２）'!F19+'人口動態総覧（４－４）'!J19)*1000</f>
        <v>6.666666666666667</v>
      </c>
      <c r="N19" s="32">
        <v>3</v>
      </c>
      <c r="O19" s="21">
        <f>N19/SUM('人口動態総覧（４－２）'!F19+'人口動態総覧（４－４）'!J19)*1000</f>
        <v>20</v>
      </c>
      <c r="P19" s="32">
        <f t="shared" si="2"/>
        <v>1</v>
      </c>
      <c r="Q19" s="21">
        <f>P19/SUM('人口動態総覧（４－２）'!F19+'人口動態総覧（４－４）'!R19)*1000</f>
        <v>6.802721088435374</v>
      </c>
      <c r="R19" s="32">
        <v>1</v>
      </c>
      <c r="S19" s="71">
        <v>0</v>
      </c>
      <c r="T19" s="20">
        <v>82</v>
      </c>
      <c r="U19" s="21">
        <f>T19/'人口動態総覧（４－２）'!D19*1000</f>
        <v>4.166666666666667</v>
      </c>
      <c r="V19" s="20">
        <v>40</v>
      </c>
      <c r="W19" s="68">
        <f>V19/'人口動態総覧（４－２）'!D19*1000</f>
        <v>2.032520325203252</v>
      </c>
    </row>
    <row r="20" spans="1:23" ht="16.5" customHeight="1">
      <c r="A20" s="10">
        <v>411</v>
      </c>
      <c r="B20" s="236" t="s">
        <v>38</v>
      </c>
      <c r="C20" s="236"/>
      <c r="D20" s="170">
        <f>'人口動態総覧（４－２）'!D20:E20</f>
        <v>11301</v>
      </c>
      <c r="E20" s="171"/>
      <c r="F20" s="31">
        <f t="shared" si="0"/>
        <v>0</v>
      </c>
      <c r="G20" s="23">
        <f>F20/'人口動態総覧（４－２）'!F20*1000</f>
        <v>0</v>
      </c>
      <c r="H20" s="32">
        <v>0</v>
      </c>
      <c r="I20" s="53">
        <v>0</v>
      </c>
      <c r="J20" s="31">
        <f t="shared" si="1"/>
        <v>7</v>
      </c>
      <c r="K20" s="23">
        <f>J20/SUM('人口動態総覧（４－２）'!F20+'人口動態総覧（４－４）'!J20)*1000</f>
        <v>53.84615384615385</v>
      </c>
      <c r="L20" s="31">
        <v>1</v>
      </c>
      <c r="M20" s="23">
        <f>L20/SUM('人口動態総覧（４－２）'!F20+'人口動態総覧（４－４）'!J20)*1000</f>
        <v>7.6923076923076925</v>
      </c>
      <c r="N20" s="31">
        <v>6</v>
      </c>
      <c r="O20" s="23">
        <f>N20/SUM('人口動態総覧（４－２）'!F20+'人口動態総覧（４－４）'!J20)*1000</f>
        <v>46.15384615384615</v>
      </c>
      <c r="P20" s="31">
        <f t="shared" si="2"/>
        <v>0</v>
      </c>
      <c r="Q20" s="23">
        <f>P20/SUM('人口動態総覧（４－２）'!F20+'人口動態総覧（４－４）'!R20)*1000</f>
        <v>0</v>
      </c>
      <c r="R20" s="31">
        <v>0</v>
      </c>
      <c r="S20" s="72">
        <v>0</v>
      </c>
      <c r="T20" s="22">
        <v>75</v>
      </c>
      <c r="U20" s="23">
        <f>T20/'人口動態総覧（４－２）'!D20*1000</f>
        <v>6.636580833554553</v>
      </c>
      <c r="V20" s="22">
        <v>22</v>
      </c>
      <c r="W20" s="67">
        <f>V20/'人口動態総覧（４－２）'!D20*1000</f>
        <v>1.9467303778426688</v>
      </c>
    </row>
    <row r="21" spans="1:23" ht="16.5" customHeight="1">
      <c r="A21" s="8">
        <v>208</v>
      </c>
      <c r="B21" s="235" t="s">
        <v>39</v>
      </c>
      <c r="C21" s="235"/>
      <c r="D21" s="172">
        <f>'人口動態総覧（４－２）'!D21:E21</f>
        <v>63251</v>
      </c>
      <c r="E21" s="173"/>
      <c r="F21" s="30">
        <f t="shared" si="0"/>
        <v>1</v>
      </c>
      <c r="G21" s="19">
        <f>F21/'人口動態総覧（４－２）'!F21*1000</f>
        <v>1.9193857965451055</v>
      </c>
      <c r="H21" s="30">
        <v>1</v>
      </c>
      <c r="I21" s="52">
        <v>0</v>
      </c>
      <c r="J21" s="30">
        <f t="shared" si="1"/>
        <v>16</v>
      </c>
      <c r="K21" s="19">
        <f>J21/SUM('人口動態総覧（４－２）'!F21+'人口動態総覧（４－４）'!J21)*1000</f>
        <v>29.7951582867784</v>
      </c>
      <c r="L21" s="30">
        <v>8</v>
      </c>
      <c r="M21" s="19">
        <f>L21/SUM('人口動態総覧（４－２）'!F21+'人口動態総覧（４－４）'!J21)*1000</f>
        <v>14.8975791433892</v>
      </c>
      <c r="N21" s="30">
        <v>8</v>
      </c>
      <c r="O21" s="19">
        <f>N21/SUM('人口動態総覧（４－２）'!F21+'人口動態総覧（４－４）'!J21)*1000</f>
        <v>14.8975791433892</v>
      </c>
      <c r="P21" s="32">
        <f t="shared" si="2"/>
        <v>1</v>
      </c>
      <c r="Q21" s="19">
        <f>P21/SUM('人口動態総覧（４－２）'!F21+'人口動態総覧（４－４）'!R21)*1000</f>
        <v>1.9157088122605364</v>
      </c>
      <c r="R21" s="30">
        <v>1</v>
      </c>
      <c r="S21" s="70">
        <v>0</v>
      </c>
      <c r="T21" s="18">
        <v>317</v>
      </c>
      <c r="U21" s="19">
        <f>T21/'人口動態総覧（４－２）'!D21*1000</f>
        <v>5.0117784699056145</v>
      </c>
      <c r="V21" s="18">
        <v>160</v>
      </c>
      <c r="W21" s="66">
        <f>V21/'人口動態総覧（４－２）'!D21*1000</f>
        <v>2.529604275031225</v>
      </c>
    </row>
    <row r="22" spans="1:23" ht="16.5" customHeight="1">
      <c r="A22" s="9">
        <v>423</v>
      </c>
      <c r="B22" s="230" t="s">
        <v>40</v>
      </c>
      <c r="C22" s="230"/>
      <c r="D22" s="165">
        <f>'人口動態総覧（４－２）'!D22:E22</f>
        <v>6132</v>
      </c>
      <c r="E22" s="166"/>
      <c r="F22" s="32">
        <f t="shared" si="0"/>
        <v>0</v>
      </c>
      <c r="G22" s="21">
        <f>F22/'人口動態総覧（４－２）'!F22*1000</f>
        <v>0</v>
      </c>
      <c r="H22" s="32">
        <v>0</v>
      </c>
      <c r="I22" s="53">
        <v>0</v>
      </c>
      <c r="J22" s="32">
        <f t="shared" si="1"/>
        <v>1</v>
      </c>
      <c r="K22" s="21">
        <f>J22/SUM('人口動態総覧（４－２）'!F22+'人口動態総覧（４－４）'!J22)*1000</f>
        <v>22.727272727272727</v>
      </c>
      <c r="L22" s="32">
        <v>0</v>
      </c>
      <c r="M22" s="21">
        <f>L22/SUM('人口動態総覧（４－２）'!F22+'人口動態総覧（４－４）'!J22)*1000</f>
        <v>0</v>
      </c>
      <c r="N22" s="32">
        <v>1</v>
      </c>
      <c r="O22" s="21">
        <f>N22/SUM('人口動態総覧（４－２）'!F22+'人口動態総覧（４－４）'!J22)*1000</f>
        <v>22.727272727272727</v>
      </c>
      <c r="P22" s="32">
        <f t="shared" si="2"/>
        <v>0</v>
      </c>
      <c r="Q22" s="21">
        <f>P22/SUM('人口動態総覧（４－２）'!F22+'人口動態総覧（４－４）'!R22)*1000</f>
        <v>0</v>
      </c>
      <c r="R22" s="32">
        <v>0</v>
      </c>
      <c r="S22" s="71">
        <v>0</v>
      </c>
      <c r="T22" s="20">
        <v>26</v>
      </c>
      <c r="U22" s="21">
        <f>T22/'人口動態総覧（４－２）'!D22*1000</f>
        <v>4.240052185257665</v>
      </c>
      <c r="V22" s="20">
        <v>18</v>
      </c>
      <c r="W22" s="68">
        <f>V22/'人口動態総覧（４－２）'!D22*1000</f>
        <v>2.935420743639922</v>
      </c>
    </row>
    <row r="23" spans="1:23" ht="16.5" customHeight="1">
      <c r="A23" s="9">
        <v>424</v>
      </c>
      <c r="B23" s="230" t="s">
        <v>41</v>
      </c>
      <c r="C23" s="230"/>
      <c r="D23" s="165">
        <f>'人口動態総覧（４－２）'!D23:E23</f>
        <v>7873</v>
      </c>
      <c r="E23" s="166"/>
      <c r="F23" s="32">
        <f t="shared" si="0"/>
        <v>0</v>
      </c>
      <c r="G23" s="21">
        <f>F23/'人口動態総覧（４－２）'!F23*1000</f>
        <v>0</v>
      </c>
      <c r="H23" s="32">
        <v>0</v>
      </c>
      <c r="I23" s="53">
        <v>0</v>
      </c>
      <c r="J23" s="32">
        <f t="shared" si="1"/>
        <v>3</v>
      </c>
      <c r="K23" s="21">
        <f>J23/SUM('人口動態総覧（４－２）'!F23+'人口動態総覧（４－４）'!J23)*1000</f>
        <v>48.387096774193544</v>
      </c>
      <c r="L23" s="32">
        <v>1</v>
      </c>
      <c r="M23" s="21">
        <f>L23/SUM('人口動態総覧（４－２）'!F23+'人口動態総覧（４－４）'!J23)*1000</f>
        <v>16.129032258064516</v>
      </c>
      <c r="N23" s="32">
        <v>2</v>
      </c>
      <c r="O23" s="21">
        <f>N23/SUM('人口動態総覧（４－２）'!F23+'人口動態総覧（４－４）'!J23)*1000</f>
        <v>32.25806451612903</v>
      </c>
      <c r="P23" s="32">
        <f t="shared" si="2"/>
        <v>0</v>
      </c>
      <c r="Q23" s="21">
        <f>P23/SUM('人口動態総覧（４－２）'!F23+'人口動態総覧（４－４）'!R23)*1000</f>
        <v>0</v>
      </c>
      <c r="R23" s="32">
        <v>0</v>
      </c>
      <c r="S23" s="71">
        <v>0</v>
      </c>
      <c r="T23" s="20">
        <v>47</v>
      </c>
      <c r="U23" s="21">
        <f>T23/'人口動態総覧（４－２）'!D23*1000</f>
        <v>5.969770100342944</v>
      </c>
      <c r="V23" s="20">
        <v>15</v>
      </c>
      <c r="W23" s="68">
        <f>V23/'人口動態総覧（４－２）'!D23*1000</f>
        <v>1.9052457767051951</v>
      </c>
    </row>
    <row r="24" spans="1:23" ht="16.5" customHeight="1">
      <c r="A24" s="9">
        <v>425</v>
      </c>
      <c r="B24" s="230" t="s">
        <v>42</v>
      </c>
      <c r="C24" s="230"/>
      <c r="D24" s="165">
        <f>'人口動態総覧（４－２）'!D24:E24</f>
        <v>2540</v>
      </c>
      <c r="E24" s="166"/>
      <c r="F24" s="32">
        <f t="shared" si="0"/>
        <v>0</v>
      </c>
      <c r="G24" s="21">
        <f>F24/'人口動態総覧（４－２）'!F24*1000</f>
        <v>0</v>
      </c>
      <c r="H24" s="32">
        <v>0</v>
      </c>
      <c r="I24" s="53">
        <v>0</v>
      </c>
      <c r="J24" s="32">
        <f t="shared" si="1"/>
        <v>0</v>
      </c>
      <c r="K24" s="21">
        <f>J24/SUM('人口動態総覧（４－２）'!F24+'人口動態総覧（４－４）'!J24)*1000</f>
        <v>0</v>
      </c>
      <c r="L24" s="32">
        <v>0</v>
      </c>
      <c r="M24" s="21">
        <f>L24/SUM('人口動態総覧（４－２）'!F24+'人口動態総覧（４－４）'!J24)*1000</f>
        <v>0</v>
      </c>
      <c r="N24" s="32">
        <v>0</v>
      </c>
      <c r="O24" s="21">
        <f>N24/SUM('人口動態総覧（４－２）'!F24+'人口動態総覧（４－４）'!J24)*1000</f>
        <v>0</v>
      </c>
      <c r="P24" s="32">
        <f t="shared" si="2"/>
        <v>0</v>
      </c>
      <c r="Q24" s="21">
        <f>P24/SUM('人口動態総覧（４－２）'!F24+'人口動態総覧（４－４）'!R24)*1000</f>
        <v>0</v>
      </c>
      <c r="R24" s="32">
        <v>0</v>
      </c>
      <c r="S24" s="71">
        <v>0</v>
      </c>
      <c r="T24" s="20">
        <v>11</v>
      </c>
      <c r="U24" s="21">
        <f>T24/'人口動態総覧（４－２）'!D24*1000</f>
        <v>4.330708661417323</v>
      </c>
      <c r="V24" s="20">
        <v>2</v>
      </c>
      <c r="W24" s="68">
        <f>V24/'人口動態総覧（４－２）'!D24*1000</f>
        <v>0.7874015748031495</v>
      </c>
    </row>
    <row r="25" spans="1:23" ht="16.5" customHeight="1" thickBot="1">
      <c r="A25" s="9">
        <v>426</v>
      </c>
      <c r="B25" s="230" t="s">
        <v>43</v>
      </c>
      <c r="C25" s="230"/>
      <c r="D25" s="165">
        <f>'人口動態総覧（４－２）'!D25:E25</f>
        <v>2710</v>
      </c>
      <c r="E25" s="166"/>
      <c r="F25" s="32">
        <f t="shared" si="0"/>
        <v>0</v>
      </c>
      <c r="G25" s="21">
        <f>F25/'人口動態総覧（４－２）'!F25*1000</f>
        <v>0</v>
      </c>
      <c r="H25" s="32">
        <v>0</v>
      </c>
      <c r="I25" s="53">
        <v>0</v>
      </c>
      <c r="J25" s="32">
        <f t="shared" si="1"/>
        <v>0</v>
      </c>
      <c r="K25" s="21">
        <f>J25/SUM('人口動態総覧（４－２）'!F25+'人口動態総覧（４－４）'!J25)*1000</f>
        <v>0</v>
      </c>
      <c r="L25" s="32">
        <v>0</v>
      </c>
      <c r="M25" s="21">
        <f>L25/SUM('人口動態総覧（４－２）'!F25+'人口動態総覧（４－４）'!J25)*1000</f>
        <v>0</v>
      </c>
      <c r="N25" s="32">
        <v>0</v>
      </c>
      <c r="O25" s="21">
        <f>N25/SUM('人口動態総覧（４－２）'!F25+'人口動態総覧（４－４）'!J25)*1000</f>
        <v>0</v>
      </c>
      <c r="P25" s="32">
        <f t="shared" si="2"/>
        <v>0</v>
      </c>
      <c r="Q25" s="21">
        <f>P25/SUM('人口動態総覧（４－２）'!F25+'人口動態総覧（４－４）'!R25)*1000</f>
        <v>0</v>
      </c>
      <c r="R25" s="32">
        <v>0</v>
      </c>
      <c r="S25" s="71">
        <v>0</v>
      </c>
      <c r="T25" s="20">
        <v>8</v>
      </c>
      <c r="U25" s="21">
        <f>T25/'人口動態総覧（４－２）'!D25*1000</f>
        <v>2.952029520295203</v>
      </c>
      <c r="V25" s="24">
        <v>6</v>
      </c>
      <c r="W25" s="69">
        <f>V25/'人口動態総覧（４－２）'!D25*1000</f>
        <v>2.214022140221402</v>
      </c>
    </row>
    <row r="26" spans="1:21" ht="13.5">
      <c r="A26" s="40"/>
      <c r="B26" s="233"/>
      <c r="C26" s="233"/>
      <c r="D26" s="234"/>
      <c r="E26" s="234"/>
      <c r="F26" s="41"/>
      <c r="G26" s="42"/>
      <c r="H26" s="41"/>
      <c r="I26" s="41"/>
      <c r="J26" s="41"/>
      <c r="K26" s="42"/>
      <c r="L26" s="41"/>
      <c r="M26" s="42"/>
      <c r="N26" s="41"/>
      <c r="O26" s="41"/>
      <c r="P26" s="41"/>
      <c r="Q26" s="42"/>
      <c r="R26" s="41"/>
      <c r="S26" s="42"/>
      <c r="T26" s="41"/>
      <c r="U26" s="41"/>
    </row>
    <row r="27" spans="1:21" ht="13.5">
      <c r="A27" s="7"/>
      <c r="B27" s="230"/>
      <c r="C27" s="230"/>
      <c r="D27" s="231"/>
      <c r="E27" s="231"/>
      <c r="F27" s="4"/>
      <c r="G27" s="5"/>
      <c r="H27" s="4"/>
      <c r="I27" s="4"/>
      <c r="J27" s="4"/>
      <c r="K27" s="5"/>
      <c r="L27" s="4"/>
      <c r="M27" s="5"/>
      <c r="N27" s="4"/>
      <c r="O27" s="4"/>
      <c r="P27" s="4"/>
      <c r="Q27" s="5"/>
      <c r="R27" s="4"/>
      <c r="S27" s="5"/>
      <c r="T27" s="4"/>
      <c r="U27" s="4"/>
    </row>
    <row r="28" spans="1:21" ht="13.5">
      <c r="A28" s="7"/>
      <c r="B28" s="230"/>
      <c r="C28" s="230"/>
      <c r="D28" s="231"/>
      <c r="E28" s="231"/>
      <c r="F28" s="4"/>
      <c r="G28" s="5"/>
      <c r="H28" s="4"/>
      <c r="I28" s="4"/>
      <c r="J28" s="4"/>
      <c r="K28" s="5"/>
      <c r="L28" s="4"/>
      <c r="M28" s="5"/>
      <c r="N28" s="4"/>
      <c r="O28" s="4"/>
      <c r="P28" s="4"/>
      <c r="Q28" s="5"/>
      <c r="R28" s="4"/>
      <c r="S28" s="5"/>
      <c r="T28" s="4"/>
      <c r="U28" s="4"/>
    </row>
    <row r="29" spans="1:21" ht="13.5">
      <c r="A29" s="7"/>
      <c r="B29" s="230"/>
      <c r="C29" s="230"/>
      <c r="D29" s="231"/>
      <c r="E29" s="231"/>
      <c r="F29" s="4"/>
      <c r="G29" s="5"/>
      <c r="H29" s="4"/>
      <c r="I29" s="4"/>
      <c r="J29" s="4"/>
      <c r="K29" s="5"/>
      <c r="L29" s="4"/>
      <c r="M29" s="5"/>
      <c r="N29" s="4"/>
      <c r="O29" s="4"/>
      <c r="P29" s="4"/>
      <c r="Q29" s="5"/>
      <c r="R29" s="4"/>
      <c r="S29" s="5"/>
      <c r="T29" s="4"/>
      <c r="U29" s="4"/>
    </row>
    <row r="30" spans="1:21" ht="13.5">
      <c r="A30" s="7"/>
      <c r="B30" s="230"/>
      <c r="C30" s="230"/>
      <c r="D30" s="231"/>
      <c r="E30" s="231"/>
      <c r="F30" s="4"/>
      <c r="G30" s="5"/>
      <c r="H30" s="4"/>
      <c r="I30" s="4"/>
      <c r="J30" s="4"/>
      <c r="K30" s="5"/>
      <c r="L30" s="4"/>
      <c r="M30" s="5"/>
      <c r="N30" s="4"/>
      <c r="O30" s="4"/>
      <c r="P30" s="4"/>
      <c r="Q30" s="5"/>
      <c r="R30" s="4"/>
      <c r="S30" s="5"/>
      <c r="T30" s="4"/>
      <c r="U30" s="4"/>
    </row>
    <row r="31" spans="1:21" ht="13.5">
      <c r="A31" s="7"/>
      <c r="B31" s="230"/>
      <c r="C31" s="230"/>
      <c r="D31" s="231"/>
      <c r="E31" s="231"/>
      <c r="F31" s="4"/>
      <c r="G31" s="5"/>
      <c r="H31" s="4"/>
      <c r="I31" s="4"/>
      <c r="J31" s="4"/>
      <c r="K31" s="5"/>
      <c r="L31" s="4"/>
      <c r="M31" s="5"/>
      <c r="N31" s="4"/>
      <c r="O31" s="4"/>
      <c r="P31" s="4"/>
      <c r="Q31" s="5"/>
      <c r="R31" s="4"/>
      <c r="S31" s="5"/>
      <c r="T31" s="4"/>
      <c r="U31" s="4"/>
    </row>
    <row r="32" spans="1:21" ht="13.5">
      <c r="A32" s="7"/>
      <c r="B32" s="230"/>
      <c r="C32" s="230"/>
      <c r="D32" s="231"/>
      <c r="E32" s="231"/>
      <c r="F32" s="4"/>
      <c r="G32" s="5"/>
      <c r="H32" s="4"/>
      <c r="I32" s="4"/>
      <c r="J32" s="4"/>
      <c r="K32" s="5"/>
      <c r="L32" s="4"/>
      <c r="M32" s="5"/>
      <c r="N32" s="4"/>
      <c r="O32" s="4"/>
      <c r="P32" s="4"/>
      <c r="Q32" s="5"/>
      <c r="R32" s="4"/>
      <c r="S32" s="5"/>
      <c r="T32" s="4"/>
      <c r="U32" s="4"/>
    </row>
    <row r="33" spans="1:21" ht="13.5">
      <c r="A33" s="7"/>
      <c r="B33" s="230"/>
      <c r="C33" s="230"/>
      <c r="D33" s="231"/>
      <c r="E33" s="231"/>
      <c r="F33" s="4"/>
      <c r="G33" s="5"/>
      <c r="H33" s="4"/>
      <c r="I33" s="4"/>
      <c r="J33" s="4"/>
      <c r="K33" s="5"/>
      <c r="L33" s="4"/>
      <c r="M33" s="5"/>
      <c r="N33" s="4"/>
      <c r="O33" s="4"/>
      <c r="P33" s="4"/>
      <c r="Q33" s="5"/>
      <c r="R33" s="4"/>
      <c r="S33" s="5"/>
      <c r="T33" s="4"/>
      <c r="U33" s="4"/>
    </row>
    <row r="34" spans="1:21" ht="13.5">
      <c r="A34" s="7"/>
      <c r="B34" s="230"/>
      <c r="C34" s="230"/>
      <c r="D34" s="231"/>
      <c r="E34" s="231"/>
      <c r="F34" s="4"/>
      <c r="G34" s="5"/>
      <c r="H34" s="4"/>
      <c r="I34" s="4"/>
      <c r="J34" s="4"/>
      <c r="K34" s="5"/>
      <c r="L34" s="4"/>
      <c r="M34" s="5"/>
      <c r="N34" s="4"/>
      <c r="O34" s="4"/>
      <c r="P34" s="4"/>
      <c r="Q34" s="5"/>
      <c r="R34" s="4"/>
      <c r="S34" s="5"/>
      <c r="T34" s="4"/>
      <c r="U34" s="4"/>
    </row>
  </sheetData>
  <mergeCells count="82">
    <mergeCell ref="T4:T6"/>
    <mergeCell ref="U4:U6"/>
    <mergeCell ref="A3:A6"/>
    <mergeCell ref="B3:C6"/>
    <mergeCell ref="D3:E6"/>
    <mergeCell ref="J3:O3"/>
    <mergeCell ref="F3:I3"/>
    <mergeCell ref="F4:F6"/>
    <mergeCell ref="G4:G6"/>
    <mergeCell ref="H4:H6"/>
    <mergeCell ref="P3:S3"/>
    <mergeCell ref="J4:J6"/>
    <mergeCell ref="K4:K6"/>
    <mergeCell ref="L4:L6"/>
    <mergeCell ref="M4:M6"/>
    <mergeCell ref="S4:S6"/>
    <mergeCell ref="R4:R6"/>
    <mergeCell ref="I4:I6"/>
    <mergeCell ref="B7:C7"/>
    <mergeCell ref="D7:E7"/>
    <mergeCell ref="B9:C9"/>
    <mergeCell ref="D9:E9"/>
    <mergeCell ref="B8:C8"/>
    <mergeCell ref="D8:E8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D28:E28"/>
    <mergeCell ref="B29:C29"/>
    <mergeCell ref="D29:E29"/>
    <mergeCell ref="B26:C26"/>
    <mergeCell ref="D26:E26"/>
    <mergeCell ref="B27:C27"/>
    <mergeCell ref="D27:E27"/>
    <mergeCell ref="B28:C28"/>
    <mergeCell ref="B32:C32"/>
    <mergeCell ref="D32:E32"/>
    <mergeCell ref="B33:C33"/>
    <mergeCell ref="D33:E33"/>
    <mergeCell ref="B30:C30"/>
    <mergeCell ref="D30:E30"/>
    <mergeCell ref="B31:C31"/>
    <mergeCell ref="D31:E31"/>
    <mergeCell ref="T3:U3"/>
    <mergeCell ref="B34:C34"/>
    <mergeCell ref="D34:E34"/>
    <mergeCell ref="V3:W3"/>
    <mergeCell ref="V4:V6"/>
    <mergeCell ref="W4:W6"/>
    <mergeCell ref="N4:N6"/>
    <mergeCell ref="O4:O6"/>
    <mergeCell ref="P4:P6"/>
    <mergeCell ref="Q4:Q6"/>
  </mergeCells>
  <printOptions/>
  <pageMargins left="0.74" right="0.24" top="0.89" bottom="1" header="0.512" footer="0.512"/>
  <pageSetup horizontalDpi="600" verticalDpi="600" orientation="landscape" paperSize="12" scale="90" r:id="rId1"/>
  <headerFooter alignWithMargins="0">
    <oddFooter>&amp;C16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2007-09-07T01:05:43Z</cp:lastPrinted>
  <dcterms:created xsi:type="dcterms:W3CDTF">1997-01-08T22:48:59Z</dcterms:created>
  <dcterms:modified xsi:type="dcterms:W3CDTF">2007-09-07T01:06:58Z</dcterms:modified>
  <cp:category/>
  <cp:version/>
  <cp:contentType/>
  <cp:contentStatus/>
</cp:coreProperties>
</file>