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35.20.90\kouzou_public\■⑤ユニバーサル農業推進PT\2025_R7_ユニバーサル\134_福祉事業所の拡大\01_福祉事業所調査\00_データベース案\ホームページ公表用\"/>
    </mc:Choice>
  </mc:AlternateContent>
  <xr:revisionPtr revIDLastSave="0" documentId="13_ncr:1_{7785D51E-8FAB-418B-8032-8A97DD116968}" xr6:coauthVersionLast="47" xr6:coauthVersionMax="47" xr10:uidLastSave="{00000000-0000-0000-0000-000000000000}"/>
  <bookViews>
    <workbookView xWindow="768" yWindow="768" windowWidth="13164" windowHeight="13392" activeTab="1" xr2:uid="{C7F7A8BE-4AD6-4B04-A732-A2C1B9FD82E4}"/>
  </bookViews>
  <sheets>
    <sheet name="説明" sheetId="7" r:id="rId1"/>
    <sheet name="基本情報" sheetId="4" r:id="rId2"/>
    <sheet name="基本情報（作物名から検索）" sheetId="6" r:id="rId3"/>
    <sheet name="事業所シート" sheetId="3" r:id="rId4"/>
  </sheets>
  <definedNames>
    <definedName name="_xlnm._FilterDatabase" localSheetId="1" hidden="1">基本情報!$A$2:$BE$84</definedName>
    <definedName name="_xlnm._FilterDatabase" localSheetId="2" hidden="1">'基本情報（作物名から検索）'!$A$1:$E$636</definedName>
    <definedName name="_xlnm.Print_Area" localSheetId="1">基本情報!$A$1:$BE$84</definedName>
    <definedName name="_xlnm.Print_Area" localSheetId="2">'基本情報（作物名から検索）'!$A$1:$K$636</definedName>
    <definedName name="_xlnm.Print_Area" localSheetId="3">事業所シート!$A$1:$AJ$21</definedName>
    <definedName name="_xlnm.Print_Area" localSheetId="0">説明!$A$1:$BE$20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4" l="1"/>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3" i="4"/>
  <c r="A11" i="6" l="1"/>
  <c r="A206" i="6"/>
  <c r="A222" i="6"/>
  <c r="A456" i="6"/>
  <c r="A461" i="6"/>
  <c r="A472" i="6"/>
  <c r="A24" i="6"/>
  <c r="A25" i="6"/>
  <c r="A33" i="6"/>
  <c r="A49" i="6"/>
  <c r="A52" i="6"/>
  <c r="A65" i="6"/>
  <c r="A68" i="6"/>
  <c r="A72" i="6"/>
  <c r="A129" i="6"/>
  <c r="A133" i="6"/>
  <c r="A134" i="6"/>
  <c r="A135" i="6"/>
  <c r="A139" i="6"/>
  <c r="A145" i="6"/>
  <c r="A147" i="6"/>
  <c r="A149" i="6"/>
  <c r="A152" i="6"/>
  <c r="A155" i="6"/>
  <c r="A165" i="6"/>
  <c r="A168" i="6"/>
  <c r="A169" i="6"/>
  <c r="A171" i="6"/>
  <c r="A172" i="6"/>
  <c r="A22" i="6"/>
  <c r="A100" i="6"/>
  <c r="A239" i="6"/>
  <c r="A244" i="6"/>
  <c r="A245" i="6"/>
  <c r="A246" i="6"/>
  <c r="A247" i="6"/>
  <c r="A255" i="6"/>
  <c r="A259" i="6"/>
  <c r="A271" i="6"/>
  <c r="A276" i="6"/>
  <c r="A287" i="6"/>
  <c r="A296" i="6"/>
  <c r="A303" i="6"/>
  <c r="A318" i="6"/>
  <c r="A319" i="6"/>
  <c r="A322" i="6"/>
  <c r="A335" i="6"/>
  <c r="A337" i="6"/>
  <c r="A342" i="6"/>
  <c r="A351" i="6"/>
  <c r="A354" i="6"/>
  <c r="A360" i="6"/>
  <c r="A367" i="6"/>
  <c r="A383" i="6"/>
  <c r="A399" i="6"/>
  <c r="A410" i="6"/>
  <c r="A482" i="6"/>
  <c r="A178" i="6"/>
  <c r="A187" i="6"/>
  <c r="A113" i="6"/>
  <c r="A515" i="6"/>
  <c r="A190" i="6"/>
  <c r="A193" i="6"/>
  <c r="A199" i="6"/>
  <c r="A118" i="6"/>
  <c r="A126" i="6"/>
  <c r="A518" i="6"/>
  <c r="A523" i="6"/>
  <c r="A539" i="6"/>
  <c r="A555" i="6"/>
  <c r="A559" i="6"/>
  <c r="A604" i="6"/>
  <c r="A620" i="6"/>
  <c r="A636" i="6"/>
  <c r="A412" i="6"/>
  <c r="A425" i="6"/>
  <c r="A428" i="6"/>
  <c r="A444" i="6"/>
  <c r="A78" i="6"/>
  <c r="A9" i="6" l="1"/>
  <c r="D2" i="3"/>
  <c r="A2" i="6"/>
  <c r="A445" i="6"/>
  <c r="A443" i="6"/>
  <c r="A452" i="6"/>
  <c r="A439" i="6"/>
  <c r="A554" i="6"/>
  <c r="A538" i="6"/>
  <c r="A497" i="6"/>
  <c r="A442" i="6"/>
  <c r="A522" i="6"/>
  <c r="A440" i="6"/>
  <c r="A117" i="6"/>
  <c r="A514" i="6"/>
  <c r="A436" i="6"/>
  <c r="A112" i="6"/>
  <c r="A431" i="6"/>
  <c r="A481" i="6"/>
  <c r="A432" i="6"/>
  <c r="A427" i="6"/>
  <c r="A398" i="6"/>
  <c r="A426" i="6"/>
  <c r="A382" i="6"/>
  <c r="A424" i="6"/>
  <c r="A366" i="6"/>
  <c r="A17" i="3"/>
  <c r="A635" i="6"/>
  <c r="A350" i="6"/>
  <c r="A619" i="6"/>
  <c r="A334" i="6"/>
  <c r="A451" i="6"/>
  <c r="A603" i="6"/>
  <c r="AF17" i="3"/>
  <c r="A448" i="6"/>
  <c r="A587" i="6"/>
  <c r="A286" i="6"/>
  <c r="A447" i="6"/>
  <c r="A571" i="6"/>
  <c r="A270" i="6"/>
  <c r="A254" i="6"/>
  <c r="A238" i="6"/>
  <c r="A99" i="6"/>
  <c r="A21" i="6"/>
  <c r="A164" i="6"/>
  <c r="A148" i="6"/>
  <c r="A132" i="6"/>
  <c r="A64" i="6"/>
  <c r="A48" i="6"/>
  <c r="A32" i="6"/>
  <c r="A471" i="6"/>
  <c r="A455" i="6"/>
  <c r="A221" i="6"/>
  <c r="A205" i="6"/>
  <c r="A8" i="6"/>
  <c r="B17" i="3"/>
  <c r="R17" i="3"/>
  <c r="AH17" i="3"/>
  <c r="A441" i="6"/>
  <c r="A634" i="6"/>
  <c r="A618" i="6"/>
  <c r="A602" i="6"/>
  <c r="A586" i="6"/>
  <c r="A570" i="6"/>
  <c r="A553" i="6"/>
  <c r="A537" i="6"/>
  <c r="A521" i="6"/>
  <c r="A116" i="6"/>
  <c r="A513" i="6"/>
  <c r="A189" i="6"/>
  <c r="A496" i="6"/>
  <c r="A480" i="6"/>
  <c r="A397" i="6"/>
  <c r="A381" i="6"/>
  <c r="A365" i="6"/>
  <c r="A349" i="6"/>
  <c r="A333" i="6"/>
  <c r="A317" i="6"/>
  <c r="A301" i="6"/>
  <c r="A285" i="6"/>
  <c r="A269" i="6"/>
  <c r="A253" i="6"/>
  <c r="A237" i="6"/>
  <c r="A98" i="6"/>
  <c r="A20" i="6"/>
  <c r="A163" i="6"/>
  <c r="A131" i="6"/>
  <c r="A63" i="6"/>
  <c r="A47" i="6"/>
  <c r="A31" i="6"/>
  <c r="A470" i="6"/>
  <c r="A454" i="6"/>
  <c r="A220" i="6"/>
  <c r="A204" i="6"/>
  <c r="A7" i="6"/>
  <c r="A633" i="6"/>
  <c r="A617" i="6"/>
  <c r="A601" i="6"/>
  <c r="A585" i="6"/>
  <c r="A569" i="6"/>
  <c r="A552" i="6"/>
  <c r="A536" i="6"/>
  <c r="A520" i="6"/>
  <c r="A115" i="6"/>
  <c r="A512" i="6"/>
  <c r="A188" i="6"/>
  <c r="A495" i="6"/>
  <c r="A479" i="6"/>
  <c r="A396" i="6"/>
  <c r="A380" i="6"/>
  <c r="A364" i="6"/>
  <c r="A348" i="6"/>
  <c r="A332" i="6"/>
  <c r="A316" i="6"/>
  <c r="A300" i="6"/>
  <c r="A284" i="6"/>
  <c r="A268" i="6"/>
  <c r="A252" i="6"/>
  <c r="A236" i="6"/>
  <c r="A97" i="6"/>
  <c r="A19" i="6"/>
  <c r="A162" i="6"/>
  <c r="A146" i="6"/>
  <c r="A130" i="6"/>
  <c r="A62" i="6"/>
  <c r="A46" i="6"/>
  <c r="A30" i="6"/>
  <c r="A469" i="6"/>
  <c r="A453" i="6"/>
  <c r="A219" i="6"/>
  <c r="A203" i="6"/>
  <c r="A6" i="6"/>
  <c r="A423" i="6"/>
  <c r="A632" i="6"/>
  <c r="A616" i="6"/>
  <c r="A600" i="6"/>
  <c r="A584" i="6"/>
  <c r="A568" i="6"/>
  <c r="A551" i="6"/>
  <c r="A535" i="6"/>
  <c r="A519" i="6"/>
  <c r="A511" i="6"/>
  <c r="A494" i="6"/>
  <c r="A411" i="6"/>
  <c r="A395" i="6"/>
  <c r="A379" i="6"/>
  <c r="A363" i="6"/>
  <c r="A347" i="6"/>
  <c r="A331" i="6"/>
  <c r="A315" i="6"/>
  <c r="A299" i="6"/>
  <c r="A283" i="6"/>
  <c r="A267" i="6"/>
  <c r="A251" i="6"/>
  <c r="A235" i="6"/>
  <c r="A96" i="6"/>
  <c r="A177" i="6"/>
  <c r="A161" i="6"/>
  <c r="A61" i="6"/>
  <c r="A45" i="6"/>
  <c r="A29" i="6"/>
  <c r="A468" i="6"/>
  <c r="A234" i="6"/>
  <c r="A218" i="6"/>
  <c r="A202" i="6"/>
  <c r="A5" i="6"/>
  <c r="A302" i="6"/>
  <c r="C17" i="3"/>
  <c r="S17" i="3"/>
  <c r="AI17" i="3"/>
  <c r="D17" i="3"/>
  <c r="T17" i="3"/>
  <c r="AJ17" i="3"/>
  <c r="E17" i="3"/>
  <c r="U17" i="3"/>
  <c r="D8" i="3"/>
  <c r="A438" i="6"/>
  <c r="A422" i="6"/>
  <c r="A631" i="6"/>
  <c r="A615" i="6"/>
  <c r="A599" i="6"/>
  <c r="A583" i="6"/>
  <c r="A567" i="6"/>
  <c r="A550" i="6"/>
  <c r="A534" i="6"/>
  <c r="A198" i="6"/>
  <c r="A510" i="6"/>
  <c r="A186" i="6"/>
  <c r="A493" i="6"/>
  <c r="A394" i="6"/>
  <c r="A378" i="6"/>
  <c r="A362" i="6"/>
  <c r="A346" i="6"/>
  <c r="A330" i="6"/>
  <c r="A314" i="6"/>
  <c r="A298" i="6"/>
  <c r="A282" i="6"/>
  <c r="A266" i="6"/>
  <c r="A250" i="6"/>
  <c r="A111" i="6"/>
  <c r="A95" i="6"/>
  <c r="A176" i="6"/>
  <c r="A160" i="6"/>
  <c r="A144" i="6"/>
  <c r="A76" i="6"/>
  <c r="A60" i="6"/>
  <c r="A44" i="6"/>
  <c r="A28" i="6"/>
  <c r="A467" i="6"/>
  <c r="A233" i="6"/>
  <c r="A217" i="6"/>
  <c r="A201" i="6"/>
  <c r="A4" i="6"/>
  <c r="F17" i="3"/>
  <c r="V17" i="3"/>
  <c r="A77" i="6"/>
  <c r="A437" i="6"/>
  <c r="A421" i="6"/>
  <c r="A630" i="6"/>
  <c r="A614" i="6"/>
  <c r="A598" i="6"/>
  <c r="A582" i="6"/>
  <c r="A566" i="6"/>
  <c r="A549" i="6"/>
  <c r="A533" i="6"/>
  <c r="A128" i="6"/>
  <c r="A197" i="6"/>
  <c r="A509" i="6"/>
  <c r="A185" i="6"/>
  <c r="A492" i="6"/>
  <c r="A409" i="6"/>
  <c r="A393" i="6"/>
  <c r="A377" i="6"/>
  <c r="A361" i="6"/>
  <c r="A345" i="6"/>
  <c r="A329" i="6"/>
  <c r="A313" i="6"/>
  <c r="A297" i="6"/>
  <c r="A281" i="6"/>
  <c r="A265" i="6"/>
  <c r="A249" i="6"/>
  <c r="A110" i="6"/>
  <c r="A94" i="6"/>
  <c r="A175" i="6"/>
  <c r="A159" i="6"/>
  <c r="A143" i="6"/>
  <c r="A75" i="6"/>
  <c r="A59" i="6"/>
  <c r="A43" i="6"/>
  <c r="A27" i="6"/>
  <c r="A466" i="6"/>
  <c r="A232" i="6"/>
  <c r="A216" i="6"/>
  <c r="A200" i="6"/>
  <c r="A3" i="6"/>
  <c r="A420" i="6"/>
  <c r="A629" i="6"/>
  <c r="A613" i="6"/>
  <c r="A597" i="6"/>
  <c r="A581" i="6"/>
  <c r="A565" i="6"/>
  <c r="A548" i="6"/>
  <c r="A532" i="6"/>
  <c r="A127" i="6"/>
  <c r="A196" i="6"/>
  <c r="A508" i="6"/>
  <c r="A184" i="6"/>
  <c r="A491" i="6"/>
  <c r="A408" i="6"/>
  <c r="A392" i="6"/>
  <c r="A376" i="6"/>
  <c r="A344" i="6"/>
  <c r="A328" i="6"/>
  <c r="A312" i="6"/>
  <c r="A280" i="6"/>
  <c r="A264" i="6"/>
  <c r="A248" i="6"/>
  <c r="A109" i="6"/>
  <c r="A93" i="6"/>
  <c r="A174" i="6"/>
  <c r="A158" i="6"/>
  <c r="A142" i="6"/>
  <c r="A74" i="6"/>
  <c r="A58" i="6"/>
  <c r="A42" i="6"/>
  <c r="A26" i="6"/>
  <c r="A465" i="6"/>
  <c r="A231" i="6"/>
  <c r="A215" i="6"/>
  <c r="A18" i="6"/>
  <c r="W17" i="3"/>
  <c r="A435" i="6"/>
  <c r="A419" i="6"/>
  <c r="A628" i="6"/>
  <c r="A612" i="6"/>
  <c r="A596" i="6"/>
  <c r="A580" i="6"/>
  <c r="A564" i="6"/>
  <c r="A547" i="6"/>
  <c r="A531" i="6"/>
  <c r="A195" i="6"/>
  <c r="A507" i="6"/>
  <c r="A183" i="6"/>
  <c r="A490" i="6"/>
  <c r="A407" i="6"/>
  <c r="A391" i="6"/>
  <c r="A375" i="6"/>
  <c r="A359" i="6"/>
  <c r="A343" i="6"/>
  <c r="A327" i="6"/>
  <c r="A311" i="6"/>
  <c r="A295" i="6"/>
  <c r="A279" i="6"/>
  <c r="A263" i="6"/>
  <c r="A108" i="6"/>
  <c r="A92" i="6"/>
  <c r="A173" i="6"/>
  <c r="A157" i="6"/>
  <c r="A141" i="6"/>
  <c r="A73" i="6"/>
  <c r="A57" i="6"/>
  <c r="A41" i="6"/>
  <c r="A464" i="6"/>
  <c r="A230" i="6"/>
  <c r="A214" i="6"/>
  <c r="A17" i="6"/>
  <c r="A85" i="6"/>
  <c r="H17" i="3"/>
  <c r="X17" i="3"/>
  <c r="I17" i="3"/>
  <c r="Y17" i="3"/>
  <c r="A450" i="6"/>
  <c r="A434" i="6"/>
  <c r="A418" i="6"/>
  <c r="A627" i="6"/>
  <c r="A611" i="6"/>
  <c r="A595" i="6"/>
  <c r="A579" i="6"/>
  <c r="A563" i="6"/>
  <c r="A546" i="6"/>
  <c r="A530" i="6"/>
  <c r="A125" i="6"/>
  <c r="A194" i="6"/>
  <c r="A506" i="6"/>
  <c r="A182" i="6"/>
  <c r="A489" i="6"/>
  <c r="A406" i="6"/>
  <c r="A390" i="6"/>
  <c r="A374" i="6"/>
  <c r="A358" i="6"/>
  <c r="A326" i="6"/>
  <c r="A310" i="6"/>
  <c r="A294" i="6"/>
  <c r="A278" i="6"/>
  <c r="A262" i="6"/>
  <c r="A107" i="6"/>
  <c r="A91" i="6"/>
  <c r="A156" i="6"/>
  <c r="A140" i="6"/>
  <c r="A56" i="6"/>
  <c r="A40" i="6"/>
  <c r="A463" i="6"/>
  <c r="A229" i="6"/>
  <c r="A213" i="6"/>
  <c r="A16" i="6"/>
  <c r="A84" i="6"/>
  <c r="G17" i="3"/>
  <c r="J17" i="3"/>
  <c r="Z17" i="3"/>
  <c r="A449" i="6"/>
  <c r="A433" i="6"/>
  <c r="A417" i="6"/>
  <c r="A626" i="6"/>
  <c r="A610" i="6"/>
  <c r="A594" i="6"/>
  <c r="A578" i="6"/>
  <c r="A562" i="6"/>
  <c r="A545" i="6"/>
  <c r="A529" i="6"/>
  <c r="A124" i="6"/>
  <c r="A505" i="6"/>
  <c r="A181" i="6"/>
  <c r="A488" i="6"/>
  <c r="A405" i="6"/>
  <c r="A389" i="6"/>
  <c r="A373" i="6"/>
  <c r="A357" i="6"/>
  <c r="A341" i="6"/>
  <c r="A325" i="6"/>
  <c r="A309" i="6"/>
  <c r="A293" i="6"/>
  <c r="A277" i="6"/>
  <c r="A261" i="6"/>
  <c r="A106" i="6"/>
  <c r="A90" i="6"/>
  <c r="A71" i="6"/>
  <c r="A55" i="6"/>
  <c r="A39" i="6"/>
  <c r="A478" i="6"/>
  <c r="A462" i="6"/>
  <c r="A228" i="6"/>
  <c r="A212" i="6"/>
  <c r="A15" i="6"/>
  <c r="A83" i="6"/>
  <c r="A416" i="6"/>
  <c r="A625" i="6"/>
  <c r="A609" i="6"/>
  <c r="A593" i="6"/>
  <c r="A577" i="6"/>
  <c r="A561" i="6"/>
  <c r="A544" i="6"/>
  <c r="A528" i="6"/>
  <c r="A123" i="6"/>
  <c r="A192" i="6"/>
  <c r="A504" i="6"/>
  <c r="A180" i="6"/>
  <c r="A487" i="6"/>
  <c r="A404" i="6"/>
  <c r="A388" i="6"/>
  <c r="A372" i="6"/>
  <c r="A356" i="6"/>
  <c r="A340" i="6"/>
  <c r="A324" i="6"/>
  <c r="A308" i="6"/>
  <c r="A292" i="6"/>
  <c r="A260" i="6"/>
  <c r="A105" i="6"/>
  <c r="A89" i="6"/>
  <c r="A170" i="6"/>
  <c r="A154" i="6"/>
  <c r="A138" i="6"/>
  <c r="A70" i="6"/>
  <c r="A54" i="6"/>
  <c r="A38" i="6"/>
  <c r="A477" i="6"/>
  <c r="A227" i="6"/>
  <c r="A211" i="6"/>
  <c r="A14" i="6"/>
  <c r="A82" i="6"/>
  <c r="K17" i="3"/>
  <c r="A415" i="6"/>
  <c r="A624" i="6"/>
  <c r="A608" i="6"/>
  <c r="A592" i="6"/>
  <c r="A576" i="6"/>
  <c r="A560" i="6"/>
  <c r="A543" i="6"/>
  <c r="A527" i="6"/>
  <c r="A122" i="6"/>
  <c r="A191" i="6"/>
  <c r="A503" i="6"/>
  <c r="A179" i="6"/>
  <c r="A486" i="6"/>
  <c r="A403" i="6"/>
  <c r="A387" i="6"/>
  <c r="A371" i="6"/>
  <c r="A355" i="6"/>
  <c r="A339" i="6"/>
  <c r="A323" i="6"/>
  <c r="A307" i="6"/>
  <c r="A291" i="6"/>
  <c r="A275" i="6"/>
  <c r="A243" i="6"/>
  <c r="A104" i="6"/>
  <c r="A88" i="6"/>
  <c r="A153" i="6"/>
  <c r="A137" i="6"/>
  <c r="A69" i="6"/>
  <c r="A53" i="6"/>
  <c r="A37" i="6"/>
  <c r="A476" i="6"/>
  <c r="A460" i="6"/>
  <c r="A226" i="6"/>
  <c r="A210" i="6"/>
  <c r="A13" i="6"/>
  <c r="A81" i="6"/>
  <c r="M17" i="3"/>
  <c r="AC17" i="3"/>
  <c r="A446" i="6"/>
  <c r="A430" i="6"/>
  <c r="A414" i="6"/>
  <c r="A623" i="6"/>
  <c r="A607" i="6"/>
  <c r="A591" i="6"/>
  <c r="A575" i="6"/>
  <c r="A558" i="6"/>
  <c r="A542" i="6"/>
  <c r="A526" i="6"/>
  <c r="A121" i="6"/>
  <c r="A502" i="6"/>
  <c r="A485" i="6"/>
  <c r="A402" i="6"/>
  <c r="A386" i="6"/>
  <c r="A370" i="6"/>
  <c r="A338" i="6"/>
  <c r="A306" i="6"/>
  <c r="A290" i="6"/>
  <c r="A274" i="6"/>
  <c r="A258" i="6"/>
  <c r="A242" i="6"/>
  <c r="A103" i="6"/>
  <c r="A87" i="6"/>
  <c r="A136" i="6"/>
  <c r="A36" i="6"/>
  <c r="A475" i="6"/>
  <c r="A459" i="6"/>
  <c r="A225" i="6"/>
  <c r="A209" i="6"/>
  <c r="A12" i="6"/>
  <c r="A80" i="6"/>
  <c r="L17" i="3"/>
  <c r="A429" i="6"/>
  <c r="A413" i="6"/>
  <c r="A622" i="6"/>
  <c r="A606" i="6"/>
  <c r="A590" i="6"/>
  <c r="A574" i="6"/>
  <c r="A557" i="6"/>
  <c r="A541" i="6"/>
  <c r="A525" i="6"/>
  <c r="A120" i="6"/>
  <c r="A517" i="6"/>
  <c r="A501" i="6"/>
  <c r="A500" i="6"/>
  <c r="A484" i="6"/>
  <c r="A401" i="6"/>
  <c r="A385" i="6"/>
  <c r="A369" i="6"/>
  <c r="A353" i="6"/>
  <c r="A321" i="6"/>
  <c r="A305" i="6"/>
  <c r="A289" i="6"/>
  <c r="A273" i="6"/>
  <c r="A257" i="6"/>
  <c r="A241" i="6"/>
  <c r="A102" i="6"/>
  <c r="A86" i="6"/>
  <c r="A167" i="6"/>
  <c r="A151" i="6"/>
  <c r="A67" i="6"/>
  <c r="A51" i="6"/>
  <c r="A35" i="6"/>
  <c r="A474" i="6"/>
  <c r="A458" i="6"/>
  <c r="A224" i="6"/>
  <c r="A208" i="6"/>
  <c r="A79" i="6"/>
  <c r="AA17" i="3"/>
  <c r="AB17" i="3"/>
  <c r="L2" i="3"/>
  <c r="N17" i="3"/>
  <c r="AD17" i="3"/>
  <c r="D13" i="3"/>
  <c r="O17" i="3"/>
  <c r="AE17" i="3"/>
  <c r="A621" i="6"/>
  <c r="A605" i="6"/>
  <c r="A589" i="6"/>
  <c r="A573" i="6"/>
  <c r="A556" i="6"/>
  <c r="A540" i="6"/>
  <c r="A524" i="6"/>
  <c r="A119" i="6"/>
  <c r="A516" i="6"/>
  <c r="A114" i="6"/>
  <c r="A499" i="6"/>
  <c r="A483" i="6"/>
  <c r="A400" i="6"/>
  <c r="A384" i="6"/>
  <c r="A368" i="6"/>
  <c r="A352" i="6"/>
  <c r="A336" i="6"/>
  <c r="A320" i="6"/>
  <c r="A304" i="6"/>
  <c r="A288" i="6"/>
  <c r="A272" i="6"/>
  <c r="A256" i="6"/>
  <c r="A240" i="6"/>
  <c r="A101" i="6"/>
  <c r="A23" i="6"/>
  <c r="A166" i="6"/>
  <c r="A150" i="6"/>
  <c r="A66" i="6"/>
  <c r="A50" i="6"/>
  <c r="A34" i="6"/>
  <c r="A473" i="6"/>
  <c r="A457" i="6"/>
  <c r="A223" i="6"/>
  <c r="A207" i="6"/>
  <c r="A10" i="6"/>
  <c r="Q17" i="3"/>
  <c r="AG17" i="3"/>
  <c r="K13" i="3"/>
  <c r="P17" i="3"/>
  <c r="A588" i="6"/>
  <c r="A572" i="6"/>
  <c r="A498" i="6"/>
  <c r="L5" i="3"/>
  <c r="D6" i="3"/>
  <c r="D7" i="3"/>
  <c r="D9" i="3"/>
  <c r="L3" i="3"/>
  <c r="L4" i="3"/>
  <c r="D5" i="3"/>
  <c r="D11" i="3"/>
  <c r="D12" i="3"/>
  <c r="D3" i="3"/>
  <c r="D4" i="3"/>
</calcChain>
</file>

<file path=xl/sharedStrings.xml><?xml version="1.0" encoding="utf-8"?>
<sst xmlns="http://schemas.openxmlformats.org/spreadsheetml/2006/main" count="6635" uniqueCount="1589">
  <si>
    <t>住所</t>
    <rPh sb="0" eb="2">
      <t>ジュウショ</t>
    </rPh>
    <phoneticPr fontId="1"/>
  </si>
  <si>
    <t>電話番号</t>
    <rPh sb="0" eb="2">
      <t>デンワ</t>
    </rPh>
    <rPh sb="2" eb="4">
      <t>バンゴウ</t>
    </rPh>
    <phoneticPr fontId="1"/>
  </si>
  <si>
    <t>E-mail</t>
    <phoneticPr fontId="1"/>
  </si>
  <si>
    <t>事業所種別</t>
    <rPh sb="0" eb="3">
      <t>ジギョウショ</t>
    </rPh>
    <rPh sb="3" eb="5">
      <t>シュベツ</t>
    </rPh>
    <phoneticPr fontId="1"/>
  </si>
  <si>
    <t>４月</t>
    <rPh sb="1" eb="2">
      <t>ガツ</t>
    </rPh>
    <phoneticPr fontId="1"/>
  </si>
  <si>
    <t>初旬</t>
    <rPh sb="0" eb="2">
      <t>ショジュン</t>
    </rPh>
    <phoneticPr fontId="1"/>
  </si>
  <si>
    <t>中旬</t>
    <rPh sb="0" eb="2">
      <t>チュウジュン</t>
    </rPh>
    <phoneticPr fontId="1"/>
  </si>
  <si>
    <t>下旬</t>
    <rPh sb="0" eb="2">
      <t>ゲジュン</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</si>
  <si>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</si>
  <si>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</si>
  <si>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</si>
  <si>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</si>
  <si>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</si>
  <si>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</si>
  <si>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</si>
  <si>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</si>
  <si>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</si>
  <si>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</si>
  <si>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</si>
  <si>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事業所名</t>
    <rPh sb="0" eb="3">
      <t>ジギョウショ</t>
    </rPh>
    <rPh sb="3" eb="4">
      <t>メイ</t>
    </rPh>
    <phoneticPr fontId="1"/>
  </si>
  <si>
    <t>担当者名または担当職名</t>
    <rPh sb="0" eb="3">
      <t>タントウシャ</t>
    </rPh>
    <rPh sb="3" eb="4">
      <t>メイ</t>
    </rPh>
    <rPh sb="7" eb="9">
      <t>タントウ</t>
    </rPh>
    <rPh sb="9" eb="11">
      <t>ショクメイ</t>
    </rPh>
    <phoneticPr fontId="1"/>
  </si>
  <si>
    <t>担当者電話対応可能時間帯</t>
    <rPh sb="0" eb="3">
      <t>タントウシャ</t>
    </rPh>
    <rPh sb="3" eb="5">
      <t>デンワ</t>
    </rPh>
    <rPh sb="5" eb="7">
      <t>タイオウ</t>
    </rPh>
    <rPh sb="7" eb="9">
      <t>カノウ</t>
    </rPh>
    <rPh sb="9" eb="12">
      <t>ジカンタイ</t>
    </rPh>
    <phoneticPr fontId="1"/>
  </si>
  <si>
    <t>作業可能地域</t>
    <rPh sb="0" eb="2">
      <t>サギョウ</t>
    </rPh>
    <rPh sb="2" eb="4">
      <t>カノウ</t>
    </rPh>
    <rPh sb="4" eb="6">
      <t>チイキ</t>
    </rPh>
    <phoneticPr fontId="1"/>
  </si>
  <si>
    <t>事業所住所</t>
    <rPh sb="0" eb="3">
      <t>ジギョウショ</t>
    </rPh>
    <rPh sb="3" eb="5">
      <t>ジュウショ</t>
    </rPh>
    <phoneticPr fontId="1"/>
  </si>
  <si>
    <t>FAX</t>
    <phoneticPr fontId="1"/>
  </si>
  <si>
    <t>通常行っている作業</t>
    <rPh sb="0" eb="2">
      <t>ツウジョウ</t>
    </rPh>
    <rPh sb="2" eb="3">
      <t>オコナ</t>
    </rPh>
    <rPh sb="7" eb="9">
      <t>サギョウ</t>
    </rPh>
    <phoneticPr fontId="1"/>
  </si>
  <si>
    <t>施設内</t>
    <rPh sb="0" eb="3">
      <t>シセツナイ</t>
    </rPh>
    <phoneticPr fontId="1"/>
  </si>
  <si>
    <t>施設外</t>
    <rPh sb="0" eb="3">
      <t>シセツガイ</t>
    </rPh>
    <phoneticPr fontId="1"/>
  </si>
  <si>
    <t>農福連携技術支援者育成研修修了者数</t>
    <rPh sb="0" eb="4">
      <t>ノウフクレンケイ</t>
    </rPh>
    <rPh sb="4" eb="6">
      <t>ギジュツ</t>
    </rPh>
    <rPh sb="6" eb="9">
      <t>シエンシャ</t>
    </rPh>
    <rPh sb="9" eb="11">
      <t>イクセイ</t>
    </rPh>
    <rPh sb="11" eb="13">
      <t>ケンシュウ</t>
    </rPh>
    <rPh sb="13" eb="16">
      <t>シュウリョウシャ</t>
    </rPh>
    <rPh sb="16" eb="17">
      <t>スウ</t>
    </rPh>
    <phoneticPr fontId="1"/>
  </si>
  <si>
    <t>No.</t>
    <phoneticPr fontId="1"/>
  </si>
  <si>
    <t>法人名</t>
  </si>
  <si>
    <t>担当者連絡先電話番号</t>
    <phoneticPr fontId="1"/>
  </si>
  <si>
    <t>メールアドレス</t>
  </si>
  <si>
    <t>就労継続支援B型</t>
    <rPh sb="0" eb="6">
      <t>シュウロウケイゾクシエン</t>
    </rPh>
    <rPh sb="7" eb="8">
      <t>ガタ</t>
    </rPh>
    <phoneticPr fontId="1"/>
  </si>
  <si>
    <t>有限会社　サンユー工業</t>
  </si>
  <si>
    <t>0178-38-6543</t>
  </si>
  <si>
    <t>work-support@herb.ocn.ne.jp</t>
  </si>
  <si>
    <t>ワークサポートおいらせ</t>
  </si>
  <si>
    <t>上北郡おいらせ町下境30-3</t>
  </si>
  <si>
    <t>就労継続支援A型</t>
    <rPh sb="0" eb="6">
      <t>シュウロウケイゾクシエン</t>
    </rPh>
    <rPh sb="7" eb="8">
      <t>ガタ</t>
    </rPh>
    <phoneticPr fontId="1"/>
  </si>
  <si>
    <t>0175-22-9023</t>
  </si>
  <si>
    <t>tokio_mikami@yahoo.co.jp</t>
  </si>
  <si>
    <t>特定非営利活動法人アックス工房</t>
  </si>
  <si>
    <t>むつ市金曲3丁目6-11</t>
    <phoneticPr fontId="1"/>
  </si>
  <si>
    <t>社会福祉法人みちのく福祉会</t>
  </si>
  <si>
    <t>0175-45-2050</t>
  </si>
  <si>
    <t>障がい福祉サービス事業所工房「歩み」</t>
    <rPh sb="0" eb="1">
      <t>ショウ</t>
    </rPh>
    <rPh sb="3" eb="5">
      <t>フクシ</t>
    </rPh>
    <rPh sb="9" eb="12">
      <t>ジギョウショ</t>
    </rPh>
    <phoneticPr fontId="1"/>
  </si>
  <si>
    <t>むつ市大字奥内字金谷沢1-292</t>
  </si>
  <si>
    <t>取り組んだことはないが興味がある</t>
  </si>
  <si>
    <t>就労継続支援B型</t>
    <phoneticPr fontId="1"/>
  </si>
  <si>
    <t>社会福祉法人養正会</t>
    <rPh sb="0" eb="6">
      <t>シャカイフクシホウジン</t>
    </rPh>
    <phoneticPr fontId="1"/>
  </si>
  <si>
    <t>0178-88-1580</t>
  </si>
  <si>
    <t>nogikuen@wonder.ocn.ne.jp</t>
  </si>
  <si>
    <t>ホープフルのぎく園</t>
  </si>
  <si>
    <t>三戸郡階上町大字金山沢字道合3-4</t>
  </si>
  <si>
    <t>0178-38-3900</t>
  </si>
  <si>
    <t>mirai_niji@star.ocn.ne.jp</t>
  </si>
  <si>
    <t>サポートセンターみらい</t>
  </si>
  <si>
    <t>三戸郡五戸町大字倉石石沢字石沢72-1</t>
  </si>
  <si>
    <t>社会福祉法人　和晃会</t>
  </si>
  <si>
    <t>work.hakkouen@gmail.com</t>
  </si>
  <si>
    <t>ワークサポート八晃園</t>
  </si>
  <si>
    <t>五所川原市大字唐笠柳字村崎242</t>
  </si>
  <si>
    <t>株式会社帆の風</t>
  </si>
  <si>
    <t>0173-23-0575</t>
  </si>
  <si>
    <t>info.goshogawara.hnk@honokaze.com</t>
  </si>
  <si>
    <t>株式会社帆の風五所川原事業所</t>
    <rPh sb="0" eb="4">
      <t>カブシキガイシャ</t>
    </rPh>
    <rPh sb="4" eb="5">
      <t>ホ</t>
    </rPh>
    <rPh sb="6" eb="7">
      <t>カゼ</t>
    </rPh>
    <phoneticPr fontId="1"/>
  </si>
  <si>
    <t>五所川原市元町53　MOTOMACHI2F</t>
  </si>
  <si>
    <t>株式会社　JIN　CARE</t>
  </si>
  <si>
    <t>jin-care@hb.tp1.jp</t>
  </si>
  <si>
    <t>就労継続支援B型　POKAPOKA</t>
  </si>
  <si>
    <t>五所川原市本町6</t>
  </si>
  <si>
    <t>社会福祉法人　楽晴会</t>
  </si>
  <si>
    <t>0176-58-5660</t>
  </si>
  <si>
    <t>障害者就労トライアルセンターボイス</t>
  </si>
  <si>
    <t>三沢市大字三沢字堀口164-1</t>
  </si>
  <si>
    <t>特定非営利活動法人ユウアイ</t>
  </si>
  <si>
    <t>指定就労継続支援B型事業所心のとも作業所</t>
    <rPh sb="0" eb="8">
      <t>シテイシュウロウケイゾクシエン</t>
    </rPh>
    <rPh sb="9" eb="10">
      <t>ガタ</t>
    </rPh>
    <rPh sb="10" eb="13">
      <t>ジギョウショ</t>
    </rPh>
    <phoneticPr fontId="1"/>
  </si>
  <si>
    <t>三沢市岡三沢８丁目62-2　R150-X</t>
  </si>
  <si>
    <t>合同会社咲花ー菜</t>
    <rPh sb="0" eb="4">
      <t>ゴウドウガイシャ</t>
    </rPh>
    <rPh sb="4" eb="5">
      <t>サ</t>
    </rPh>
    <rPh sb="5" eb="6">
      <t>ハナ</t>
    </rPh>
    <rPh sb="7" eb="8">
      <t>ナ</t>
    </rPh>
    <phoneticPr fontId="1"/>
  </si>
  <si>
    <t>0176-57-4510</t>
    <phoneticPr fontId="1"/>
  </si>
  <si>
    <t>qqaz3xe9k@eagle.ocn.ne.jp</t>
    <phoneticPr fontId="1"/>
  </si>
  <si>
    <t>障がい者就労継続支援ＡＢ型事業所　合同会社咲花ー菜</t>
    <phoneticPr fontId="1"/>
  </si>
  <si>
    <t>三沢市古間木２丁目199-1</t>
  </si>
  <si>
    <t>社会福祉法人求道舎</t>
  </si>
  <si>
    <t>0176-62-3631</t>
  </si>
  <si>
    <t>kyudosya@ruby.ocn.ne.jp</t>
  </si>
  <si>
    <t>おおばこ作業所</t>
  </si>
  <si>
    <t>上北郡七戸町字舘野32-15</t>
  </si>
  <si>
    <t>COLOR合同会社</t>
  </si>
  <si>
    <t>0176-66-1119</t>
  </si>
  <si>
    <t>就労継続支援B型ルミエール</t>
  </si>
  <si>
    <t>十和田市大字赤沼字和田表14-2</t>
  </si>
  <si>
    <t>社会福祉法人北心会</t>
    <rPh sb="0" eb="4">
      <t>シャカイフクシ</t>
    </rPh>
    <rPh sb="4" eb="6">
      <t>ホウジン</t>
    </rPh>
    <phoneticPr fontId="1"/>
  </si>
  <si>
    <t>0176-20-1666</t>
  </si>
  <si>
    <t>mocmock@jomon.ne.jp</t>
  </si>
  <si>
    <t>フレンドリーホームもくもっく</t>
  </si>
  <si>
    <t>十和田市大字三本木字西金崎369-55</t>
  </si>
  <si>
    <t>株式会社トーワサポート</t>
  </si>
  <si>
    <t>0176-23-7775</t>
  </si>
  <si>
    <t>就労継続支援事業所　情熱</t>
  </si>
  <si>
    <t>十和田市大字三本木字野崎40-863</t>
  </si>
  <si>
    <t>就労継続支援A型
就労継続支援B型</t>
    <rPh sb="0" eb="6">
      <t>シュウロウケイゾクシエン</t>
    </rPh>
    <rPh sb="7" eb="8">
      <t>ガタ</t>
    </rPh>
    <rPh sb="9" eb="15">
      <t>シュウロウケイゾクシエン</t>
    </rPh>
    <rPh sb="16" eb="17">
      <t>ガタ</t>
    </rPh>
    <phoneticPr fontId="1"/>
  </si>
  <si>
    <t>沖和合同会社</t>
  </si>
  <si>
    <t>0176-51-6125</t>
  </si>
  <si>
    <t>okikazu315@outlook.jp</t>
  </si>
  <si>
    <t>ブレイブ</t>
    <phoneticPr fontId="1"/>
  </si>
  <si>
    <t>十和田市奥瀬字小沢口107-1</t>
  </si>
  <si>
    <t>特定非営利活動法人農楽郷ここ・カラダ</t>
    <rPh sb="0" eb="9">
      <t>トクテイヒエイリカツドウホウジン</t>
    </rPh>
    <rPh sb="9" eb="10">
      <t>ノウ</t>
    </rPh>
    <rPh sb="10" eb="11">
      <t>ラク</t>
    </rPh>
    <rPh sb="11" eb="12">
      <t>ゴウ</t>
    </rPh>
    <phoneticPr fontId="1"/>
  </si>
  <si>
    <t>0176-23-8100</t>
    <phoneticPr fontId="1"/>
  </si>
  <si>
    <t>nougakkou@themis.ocn.ne.jp</t>
    <phoneticPr fontId="1"/>
  </si>
  <si>
    <t>わ</t>
    <phoneticPr fontId="1"/>
  </si>
  <si>
    <t>十和田市東十五番町55-3</t>
  </si>
  <si>
    <t>合同会社　あかね産業</t>
  </si>
  <si>
    <t>017-763-0930</t>
  </si>
  <si>
    <t>zcyic22861@yahoo.co.jp</t>
  </si>
  <si>
    <t>就労継続支援事業所　はる</t>
  </si>
  <si>
    <t>青森市筒井4丁目13-15</t>
    <rPh sb="0" eb="3">
      <t>アオモリシ</t>
    </rPh>
    <rPh sb="3" eb="5">
      <t>ツツイ</t>
    </rPh>
    <rPh sb="6" eb="8">
      <t>チョウメ</t>
    </rPh>
    <phoneticPr fontId="1"/>
  </si>
  <si>
    <t>特定非営利活動法人おおぞら</t>
  </si>
  <si>
    <t>017-729-8668</t>
  </si>
  <si>
    <t>sp6t56g9@forest.ocn.ne.jp</t>
  </si>
  <si>
    <t>ハーモニー作業所</t>
  </si>
  <si>
    <t>青森市牛館字松枝63-1</t>
    <rPh sb="0" eb="3">
      <t>アオモリシ</t>
    </rPh>
    <rPh sb="3" eb="4">
      <t>ウシ</t>
    </rPh>
    <rPh sb="4" eb="5">
      <t>カン</t>
    </rPh>
    <rPh sb="5" eb="6">
      <t>アザ</t>
    </rPh>
    <rPh sb="6" eb="8">
      <t>マツエダ</t>
    </rPh>
    <phoneticPr fontId="1"/>
  </si>
  <si>
    <t>社会福祉法人青森県コロニー協会</t>
  </si>
  <si>
    <t>017-738-4201</t>
  </si>
  <si>
    <t>ssaomori@colony.or.jp</t>
  </si>
  <si>
    <t>セルプステーション青森</t>
  </si>
  <si>
    <t>青森市幸畑字松元78</t>
    <rPh sb="0" eb="3">
      <t>アオモリシ</t>
    </rPh>
    <rPh sb="3" eb="5">
      <t>コウバタ</t>
    </rPh>
    <rPh sb="5" eb="6">
      <t>アザ</t>
    </rPh>
    <rPh sb="6" eb="8">
      <t>マツモト</t>
    </rPh>
    <phoneticPr fontId="1"/>
  </si>
  <si>
    <t>浪岡あすなろ会</t>
  </si>
  <si>
    <t>0172-62-8155</t>
  </si>
  <si>
    <t>azumaru@rin-dou.com</t>
  </si>
  <si>
    <t>就労継続支援B型事業所　あづまーる</t>
  </si>
  <si>
    <t>青森市浪岡浪岡字平野41-3</t>
    <rPh sb="0" eb="3">
      <t>アオモリシ</t>
    </rPh>
    <rPh sb="3" eb="5">
      <t>ナミオカ</t>
    </rPh>
    <rPh sb="5" eb="7">
      <t>ナミオカ</t>
    </rPh>
    <rPh sb="7" eb="8">
      <t>アザ</t>
    </rPh>
    <rPh sb="8" eb="10">
      <t>ヒラノ</t>
    </rPh>
    <phoneticPr fontId="1"/>
  </si>
  <si>
    <t>青森県コロニー協会</t>
  </si>
  <si>
    <t>017-738-5145</t>
  </si>
  <si>
    <t>suto@colony.or.jp</t>
  </si>
  <si>
    <t>障害者支援施設　青森コロニーリハビリ</t>
    <phoneticPr fontId="1"/>
  </si>
  <si>
    <t>青森市幸畑字松元62-6</t>
    <rPh sb="0" eb="3">
      <t>アオモリシ</t>
    </rPh>
    <rPh sb="3" eb="5">
      <t>コウバタ</t>
    </rPh>
    <rPh sb="5" eb="6">
      <t>アザ</t>
    </rPh>
    <rPh sb="6" eb="8">
      <t>マツモト</t>
    </rPh>
    <phoneticPr fontId="1"/>
  </si>
  <si>
    <t>株式会社青森福祉支援プラザ</t>
  </si>
  <si>
    <t>shuroushien@a-fukushiplaza.com</t>
  </si>
  <si>
    <t>障害福祉支援プラザ</t>
  </si>
  <si>
    <t>青森市問屋町1丁目2-6</t>
    <rPh sb="3" eb="6">
      <t>トンヤマチ</t>
    </rPh>
    <phoneticPr fontId="1"/>
  </si>
  <si>
    <t>株式会社　寛上</t>
  </si>
  <si>
    <t>017-763-5211</t>
  </si>
  <si>
    <t>manpuku@poplar.ocn.ne.jp</t>
  </si>
  <si>
    <t>憩いの広場まんぷく</t>
  </si>
  <si>
    <t>青森市本町5丁目7-6</t>
    <rPh sb="3" eb="5">
      <t>ホンチョウ</t>
    </rPh>
    <phoneticPr fontId="1"/>
  </si>
  <si>
    <t>株式会社スタートオーバーゼロ</t>
  </si>
  <si>
    <t>080-1846-9479</t>
  </si>
  <si>
    <t>info@startoverzero.jp</t>
  </si>
  <si>
    <t>ゼロ・スタ</t>
  </si>
  <si>
    <t>青森市港町2丁目6-2</t>
    <rPh sb="0" eb="5">
      <t>アオモリシミナトマチ</t>
    </rPh>
    <phoneticPr fontId="1"/>
  </si>
  <si>
    <t>社会福祉法人桐紫会</t>
  </si>
  <si>
    <t>017-757-9345</t>
  </si>
  <si>
    <t>障害者支施設こぶし園</t>
  </si>
  <si>
    <t>青森市田茂木野字阿部野114-5</t>
    <rPh sb="0" eb="3">
      <t>アオモリシ</t>
    </rPh>
    <rPh sb="3" eb="7">
      <t>タモキノ</t>
    </rPh>
    <rPh sb="7" eb="8">
      <t>アザ</t>
    </rPh>
    <rPh sb="8" eb="11">
      <t>アベノ</t>
    </rPh>
    <phoneticPr fontId="1"/>
  </si>
  <si>
    <t>特定非営利活動法人　ふうあの会</t>
  </si>
  <si>
    <t>fuua-no-kai@silk.ocn.ne.jp</t>
  </si>
  <si>
    <t>ここっと作業所</t>
  </si>
  <si>
    <t>青森市第二問屋町4丁目6-21</t>
    <rPh sb="0" eb="5">
      <t>アオモリシダイニ</t>
    </rPh>
    <rPh sb="5" eb="8">
      <t>トンヤマチ</t>
    </rPh>
    <phoneticPr fontId="1"/>
  </si>
  <si>
    <t>EMPRESS G-roup 合同会社</t>
  </si>
  <si>
    <t>017-718-8528</t>
  </si>
  <si>
    <t>info@empressgroup-aomori.com</t>
  </si>
  <si>
    <t>ALIVE</t>
  </si>
  <si>
    <t>青森市松森2丁目2-6</t>
    <rPh sb="0" eb="3">
      <t>アオモリシ</t>
    </rPh>
    <rPh sb="3" eb="5">
      <t>マツモリ</t>
    </rPh>
    <phoneticPr fontId="1"/>
  </si>
  <si>
    <t>有限会社ベストスマイル青森</t>
  </si>
  <si>
    <t>017-751-2020</t>
  </si>
  <si>
    <t>bestsmile.syuurou.yasuta@gmail.com</t>
  </si>
  <si>
    <t>就労B/機能訓練事業所スマイル安田</t>
  </si>
  <si>
    <t>青森市安田字近野302-11</t>
    <rPh sb="0" eb="3">
      <t>アオモリシ</t>
    </rPh>
    <rPh sb="3" eb="5">
      <t>ヤスタ</t>
    </rPh>
    <rPh sb="5" eb="6">
      <t>アザ</t>
    </rPh>
    <rPh sb="6" eb="8">
      <t>チカノ</t>
    </rPh>
    <phoneticPr fontId="1"/>
  </si>
  <si>
    <t>社会福祉法人アルバ</t>
  </si>
  <si>
    <t>017-788-0144</t>
  </si>
  <si>
    <t>aooyakai@vega.ocn.ne.jp</t>
  </si>
  <si>
    <t>福祉ショップ西部</t>
  </si>
  <si>
    <t>青森市新城字平岡30-11</t>
    <rPh sb="0" eb="3">
      <t>アオモリシ</t>
    </rPh>
    <rPh sb="3" eb="5">
      <t>シンジョウ</t>
    </rPh>
    <rPh sb="5" eb="6">
      <t>アザ</t>
    </rPh>
    <rPh sb="6" eb="8">
      <t>ヒラオカ</t>
    </rPh>
    <phoneticPr fontId="1"/>
  </si>
  <si>
    <t>コンプリート合同会社</t>
    <rPh sb="6" eb="10">
      <t>ゴウドウガイシャ</t>
    </rPh>
    <phoneticPr fontId="1"/>
  </si>
  <si>
    <t>laurel9280@gmail.com</t>
  </si>
  <si>
    <t>就労継続支援B型事業所ローレル</t>
  </si>
  <si>
    <t>青森市千刈1丁目21-12</t>
    <rPh sb="3" eb="5">
      <t>センガリ</t>
    </rPh>
    <rPh sb="6" eb="8">
      <t>チョウメ</t>
    </rPh>
    <phoneticPr fontId="1"/>
  </si>
  <si>
    <t>特定非営利活動法人　夢の里</t>
  </si>
  <si>
    <t>017-764-0612</t>
  </si>
  <si>
    <t>y-kogawa@yumenosato.jp</t>
  </si>
  <si>
    <t>青森市はまなす1丁目1-5</t>
    <rPh sb="0" eb="3">
      <t>アオモリシ</t>
    </rPh>
    <phoneticPr fontId="1"/>
  </si>
  <si>
    <t>株式会社　エフォート</t>
  </si>
  <si>
    <t>0175-27-3881</t>
  </si>
  <si>
    <t>efforteffort@outlook.jp</t>
  </si>
  <si>
    <t>就労継続支援B型事業所　エフォート</t>
  </si>
  <si>
    <t>下北郡東通村大字田屋字青平道4-1</t>
  </si>
  <si>
    <t>株式会社レイズ</t>
  </si>
  <si>
    <t>0176-58-0814</t>
  </si>
  <si>
    <t>urushido@arch-plus.org</t>
  </si>
  <si>
    <t>Arch Plus</t>
    <phoneticPr fontId="1"/>
  </si>
  <si>
    <t>上北郡東北町大浦字境ノ沢4-27</t>
  </si>
  <si>
    <t>（社福）親泉会</t>
  </si>
  <si>
    <t>0178-71-8322</t>
  </si>
  <si>
    <t>こだまの園</t>
  </si>
  <si>
    <t>八戸市大字是川字楢舘平30-22</t>
    <rPh sb="0" eb="3">
      <t>ハチノヘシ</t>
    </rPh>
    <rPh sb="3" eb="5">
      <t>オオアザ</t>
    </rPh>
    <rPh sb="5" eb="8">
      <t>コレカワアザ</t>
    </rPh>
    <rPh sb="8" eb="10">
      <t>ナラダテ</t>
    </rPh>
    <rPh sb="10" eb="11">
      <t>タイラ</t>
    </rPh>
    <phoneticPr fontId="1"/>
  </si>
  <si>
    <t>株式会社　アールG</t>
  </si>
  <si>
    <t>0178-38-8431</t>
    <phoneticPr fontId="1"/>
  </si>
  <si>
    <t>suisankousya_ryuki@jeans.ocn.ne.jp</t>
  </si>
  <si>
    <t>S・ライン</t>
  </si>
  <si>
    <t>八戸市新湊3丁目4-14</t>
    <rPh sb="0" eb="3">
      <t>ハチノヘシ</t>
    </rPh>
    <rPh sb="3" eb="5">
      <t>シンミナト</t>
    </rPh>
    <rPh sb="6" eb="8">
      <t>チョウメ</t>
    </rPh>
    <phoneticPr fontId="1"/>
  </si>
  <si>
    <t>特定非営利活動法人ドリーム</t>
  </si>
  <si>
    <t>0178-80-7247</t>
  </si>
  <si>
    <t>kashiopea@npodream.com</t>
  </si>
  <si>
    <t>カシオペア</t>
  </si>
  <si>
    <t>八戸市大字糠塚字下道7-87</t>
    <rPh sb="0" eb="5">
      <t>ハチノヘシオオアザ</t>
    </rPh>
    <rPh sb="5" eb="7">
      <t>ヌカヅカ</t>
    </rPh>
    <rPh sb="7" eb="8">
      <t>アザ</t>
    </rPh>
    <rPh sb="8" eb="10">
      <t>シタミチ</t>
    </rPh>
    <phoneticPr fontId="1"/>
  </si>
  <si>
    <t>社会福祉法人　道友会</t>
  </si>
  <si>
    <t>0178-27-3811</t>
  </si>
  <si>
    <t>kyann6@douyuukai.or.jp</t>
  </si>
  <si>
    <t>青森ワークキャンパス</t>
    <phoneticPr fontId="1"/>
  </si>
  <si>
    <t>八戸市大字櫛引字上矢倉2-1</t>
    <rPh sb="0" eb="3">
      <t>ハチノヘシ</t>
    </rPh>
    <rPh sb="3" eb="5">
      <t>オオアザ</t>
    </rPh>
    <rPh sb="5" eb="7">
      <t>クシビキ</t>
    </rPh>
    <rPh sb="7" eb="8">
      <t>アザ</t>
    </rPh>
    <rPh sb="8" eb="9">
      <t>ウエ</t>
    </rPh>
    <rPh sb="9" eb="11">
      <t>ヤクラ</t>
    </rPh>
    <phoneticPr fontId="1"/>
  </si>
  <si>
    <t>特定非営利活動法人ふれ愛プラザあおば</t>
  </si>
  <si>
    <t>0178-20-9215</t>
  </si>
  <si>
    <t>attowork@mbr.nifty.com</t>
  </si>
  <si>
    <t>あっとワーク</t>
  </si>
  <si>
    <t>八戸市沼館1丁目3-34</t>
    <rPh sb="0" eb="3">
      <t>ハチノヘシ</t>
    </rPh>
    <rPh sb="3" eb="5">
      <t>ヌマダテ</t>
    </rPh>
    <rPh sb="6" eb="8">
      <t>チョウメ</t>
    </rPh>
    <phoneticPr fontId="1"/>
  </si>
  <si>
    <t>社会福祉法人のぞみ会</t>
  </si>
  <si>
    <t>0178-25-0725</t>
  </si>
  <si>
    <t>nozomi-2@orion.ocn.ne.jp</t>
  </si>
  <si>
    <t>第二のぞみ園</t>
  </si>
  <si>
    <t>八戸市大字大久保字重右エ門窪4-9</t>
    <rPh sb="3" eb="5">
      <t>オオアザ</t>
    </rPh>
    <rPh sb="5" eb="8">
      <t>オオクボ</t>
    </rPh>
    <rPh sb="8" eb="9">
      <t>アザ</t>
    </rPh>
    <rPh sb="9" eb="11">
      <t>ジュウ</t>
    </rPh>
    <rPh sb="12" eb="13">
      <t>モン</t>
    </rPh>
    <rPh sb="13" eb="14">
      <t>クボ</t>
    </rPh>
    <phoneticPr fontId="1"/>
  </si>
  <si>
    <t>社会福祉法人　サポートセンター虹</t>
  </si>
  <si>
    <t>0178-20-8953</t>
  </si>
  <si>
    <t>c_nijib@star.ocn.ne.jp</t>
  </si>
  <si>
    <t>サポートセンター虹</t>
  </si>
  <si>
    <t>八戸市南白山台2丁目17-20</t>
    <rPh sb="0" eb="7">
      <t>ハチノヘシミナミハクサンダイ</t>
    </rPh>
    <rPh sb="8" eb="10">
      <t>チョウメ</t>
    </rPh>
    <phoneticPr fontId="1"/>
  </si>
  <si>
    <t>0178-25-3566</t>
  </si>
  <si>
    <t>dream-a@npodream.com</t>
  </si>
  <si>
    <t>ドリーム</t>
  </si>
  <si>
    <t>八戸市大字河原木字神才7-4</t>
    <rPh sb="3" eb="5">
      <t>オオアザ</t>
    </rPh>
    <rPh sb="5" eb="8">
      <t>カワラギ</t>
    </rPh>
    <rPh sb="8" eb="9">
      <t>アザ</t>
    </rPh>
    <rPh sb="9" eb="10">
      <t>カミ</t>
    </rPh>
    <rPh sb="10" eb="11">
      <t>サイ</t>
    </rPh>
    <phoneticPr fontId="1"/>
  </si>
  <si>
    <t>特定非営利活動法人WeedSoul</t>
  </si>
  <si>
    <t>0178-38-7319</t>
  </si>
  <si>
    <t>weedsoul2023@yahoo.co.jp</t>
  </si>
  <si>
    <t>八戸市大字大工町26</t>
    <rPh sb="0" eb="7">
      <t>ハチノヘシオオアザダイク</t>
    </rPh>
    <rPh sb="7" eb="8">
      <t>マチ</t>
    </rPh>
    <phoneticPr fontId="1"/>
  </si>
  <si>
    <t>一般社団法人つかさ会</t>
  </si>
  <si>
    <t>0178-79-7942</t>
  </si>
  <si>
    <t>tukasakai1611@gmail.com</t>
  </si>
  <si>
    <t>アルバ</t>
  </si>
  <si>
    <t>八戸市大字湊町字上ノ山31-1</t>
    <rPh sb="0" eb="5">
      <t>ハチノヘシオオアザ</t>
    </rPh>
    <rPh sb="5" eb="7">
      <t>ミナトマチ</t>
    </rPh>
    <rPh sb="7" eb="8">
      <t>アザ</t>
    </rPh>
    <rPh sb="8" eb="9">
      <t>ウエ</t>
    </rPh>
    <rPh sb="10" eb="11">
      <t>ヤマ</t>
    </rPh>
    <phoneticPr fontId="1"/>
  </si>
  <si>
    <t>合同会社ふれ愛プラザあおば</t>
  </si>
  <si>
    <t>0178-38-7842</t>
  </si>
  <si>
    <t>wsaoba@nifty.com</t>
  </si>
  <si>
    <t>ワークステーションあおば</t>
  </si>
  <si>
    <t>八戸市諏訪3丁目17-2</t>
    <rPh sb="0" eb="3">
      <t>ハチノヘシ</t>
    </rPh>
    <rPh sb="3" eb="5">
      <t>スワ</t>
    </rPh>
    <rPh sb="6" eb="8">
      <t>チョウメ</t>
    </rPh>
    <phoneticPr fontId="1"/>
  </si>
  <si>
    <t>労働者協同組合ワーカーズコープ・センター事業団</t>
  </si>
  <si>
    <t>0178-51-9330</t>
  </si>
  <si>
    <t>cocoroad@roukyou.gr.jp</t>
  </si>
  <si>
    <t>ここロード</t>
  </si>
  <si>
    <t>八戸市大字番町8-5</t>
    <rPh sb="0" eb="3">
      <t>ハチノヘシ</t>
    </rPh>
    <rPh sb="3" eb="5">
      <t>オオアザ</t>
    </rPh>
    <rPh sb="5" eb="7">
      <t>バンマチ</t>
    </rPh>
    <phoneticPr fontId="1"/>
  </si>
  <si>
    <t>特定非営利活動法人　来夢の里</t>
  </si>
  <si>
    <t>0178-20-8641</t>
  </si>
  <si>
    <t>raimu-ai@beige.plala.or.jp</t>
  </si>
  <si>
    <t>特定非営利活動法人来夢の里</t>
    <rPh sb="0" eb="9">
      <t>トクテイヒエイリカツドウホウジン</t>
    </rPh>
    <phoneticPr fontId="1"/>
  </si>
  <si>
    <t>八戸市大字新井田字常光田25-1</t>
    <rPh sb="0" eb="8">
      <t>ハチノヘシオオアザニイダ</t>
    </rPh>
    <rPh sb="8" eb="9">
      <t>アザ</t>
    </rPh>
    <rPh sb="9" eb="10">
      <t>ツネ</t>
    </rPh>
    <rPh sb="10" eb="11">
      <t>ヒカル</t>
    </rPh>
    <rPh sb="11" eb="12">
      <t>タ</t>
    </rPh>
    <phoneticPr fontId="1"/>
  </si>
  <si>
    <t>一般社団法人ユニバーサルネット</t>
  </si>
  <si>
    <t>0178-44-2620</t>
  </si>
  <si>
    <t>greengarden@triton.ocn.ne.jp</t>
  </si>
  <si>
    <t>心の里グリーンガーデン</t>
  </si>
  <si>
    <t>八戸市根城4丁目21-14</t>
    <rPh sb="0" eb="3">
      <t>ハチノヘシ</t>
    </rPh>
    <rPh sb="3" eb="5">
      <t>ネジョウ</t>
    </rPh>
    <rPh sb="6" eb="8">
      <t>チョウメ</t>
    </rPh>
    <phoneticPr fontId="1"/>
  </si>
  <si>
    <t>株式会社エヌソリューション</t>
  </si>
  <si>
    <t>0178-38-0040</t>
  </si>
  <si>
    <t>info@n-solution.co.jp</t>
  </si>
  <si>
    <t>株式会社エヌソリューション十三日町事業所</t>
  </si>
  <si>
    <t>八戸市大字十三日町8　村吟ビル2階</t>
    <rPh sb="0" eb="3">
      <t>ハチノヘシ</t>
    </rPh>
    <rPh sb="3" eb="9">
      <t>オオアザジュウサンニチマチ</t>
    </rPh>
    <rPh sb="11" eb="12">
      <t>ムラ</t>
    </rPh>
    <rPh sb="12" eb="13">
      <t>ギン</t>
    </rPh>
    <rPh sb="16" eb="17">
      <t>カイ</t>
    </rPh>
    <phoneticPr fontId="1"/>
  </si>
  <si>
    <t>株式会社グリーンハーバー</t>
    <phoneticPr fontId="1"/>
  </si>
  <si>
    <t>0178-20-8230</t>
  </si>
  <si>
    <t>info@greenharbor-com.net</t>
  </si>
  <si>
    <t>グレープソングス</t>
    <phoneticPr fontId="1"/>
  </si>
  <si>
    <t>八戸市南郷大字大森字墨山20-6</t>
    <rPh sb="0" eb="5">
      <t>ハチノヘシナンゴウ</t>
    </rPh>
    <rPh sb="5" eb="7">
      <t>オオアザ</t>
    </rPh>
    <rPh sb="7" eb="9">
      <t>オオモリ</t>
    </rPh>
    <rPh sb="9" eb="10">
      <t>アザ</t>
    </rPh>
    <rPh sb="10" eb="12">
      <t>スミヤマ</t>
    </rPh>
    <phoneticPr fontId="1"/>
  </si>
  <si>
    <t>株式会社はちのへ東奥朝日ソリューション</t>
  </si>
  <si>
    <t>0178-20-8622</t>
  </si>
  <si>
    <t>info.hachinohe.first@gmail.com</t>
  </si>
  <si>
    <t>ふぁーすと</t>
  </si>
  <si>
    <t>八戸市類家4丁目17-2</t>
    <rPh sb="3" eb="5">
      <t>ルイケ</t>
    </rPh>
    <rPh sb="6" eb="8">
      <t>チョウメ</t>
    </rPh>
    <phoneticPr fontId="1"/>
  </si>
  <si>
    <t>合同会社ゆめぷらす</t>
  </si>
  <si>
    <t>yumeplusalfa@gmail.com</t>
  </si>
  <si>
    <t>就労継続支援A型事業所AlphaGrowth</t>
  </si>
  <si>
    <t>八戸市湊高台5丁目13-10-3　サンヒルズE棟201</t>
    <rPh sb="0" eb="3">
      <t>ハチノヘシ</t>
    </rPh>
    <rPh sb="3" eb="4">
      <t>ミナト</t>
    </rPh>
    <rPh sb="4" eb="6">
      <t>タカダイ</t>
    </rPh>
    <rPh sb="7" eb="9">
      <t>チョウメ</t>
    </rPh>
    <rPh sb="23" eb="24">
      <t>トウ</t>
    </rPh>
    <phoneticPr fontId="1"/>
  </si>
  <si>
    <t>0178-38-5561</t>
  </si>
  <si>
    <t>就労継続支援B型事業所あるふぁあさひ</t>
  </si>
  <si>
    <t>八戸市湊高台2丁目16-7</t>
    <rPh sb="0" eb="3">
      <t>ハチノヘシ</t>
    </rPh>
    <rPh sb="3" eb="6">
      <t>ミナトタカダイ</t>
    </rPh>
    <rPh sb="7" eb="9">
      <t>チョウメ</t>
    </rPh>
    <phoneticPr fontId="1"/>
  </si>
  <si>
    <t>0178-79-4661</t>
  </si>
  <si>
    <t>就労継続支援B型事業所あるふぁ</t>
  </si>
  <si>
    <t>八戸市湊高台5丁目13-33　サンヒルズA棟101</t>
    <rPh sb="0" eb="3">
      <t>ハチノヘシ</t>
    </rPh>
    <rPh sb="3" eb="4">
      <t>ミナト</t>
    </rPh>
    <rPh sb="4" eb="6">
      <t>タカダイ</t>
    </rPh>
    <rPh sb="7" eb="9">
      <t>チョウメ</t>
    </rPh>
    <rPh sb="21" eb="22">
      <t>トウ</t>
    </rPh>
    <phoneticPr fontId="1"/>
  </si>
  <si>
    <t>社会福祉法人東奥会</t>
  </si>
  <si>
    <t>ネクサス ピュア</t>
  </si>
  <si>
    <t>八戸市西白山台1丁目6-1</t>
    <rPh sb="0" eb="7">
      <t>ハチノヘシニシハクサンダイ</t>
    </rPh>
    <rPh sb="8" eb="10">
      <t>チョウメ</t>
    </rPh>
    <phoneticPr fontId="1"/>
  </si>
  <si>
    <t>株式会社レッドコンパス</t>
  </si>
  <si>
    <t>0178-38-0227</t>
  </si>
  <si>
    <t>redcompass414@gmail.com</t>
  </si>
  <si>
    <t>F3</t>
  </si>
  <si>
    <t>八戸市城下3丁目12-9</t>
    <rPh sb="0" eb="3">
      <t>ハチノヘシ</t>
    </rPh>
    <rPh sb="3" eb="5">
      <t>シロシタ</t>
    </rPh>
    <rPh sb="6" eb="8">
      <t>チョウメ</t>
    </rPh>
    <phoneticPr fontId="1"/>
  </si>
  <si>
    <t>0178-38-3480</t>
  </si>
  <si>
    <t>ネクサス</t>
  </si>
  <si>
    <t>八戸市北白山台5丁目2-5　東奥日報八戸ビル1F</t>
    <rPh sb="0" eb="7">
      <t>ハチノヘシキタハクサンダイ</t>
    </rPh>
    <rPh sb="8" eb="10">
      <t>チョウメ</t>
    </rPh>
    <rPh sb="14" eb="16">
      <t>トウオウ</t>
    </rPh>
    <rPh sb="16" eb="18">
      <t>ニッポウ</t>
    </rPh>
    <rPh sb="18" eb="20">
      <t>ハチノヘ</t>
    </rPh>
    <phoneticPr fontId="1"/>
  </si>
  <si>
    <t>nexus@htas.co.jp</t>
  </si>
  <si>
    <t>豊寿会</t>
    <rPh sb="0" eb="1">
      <t>ユタ</t>
    </rPh>
    <rPh sb="1" eb="3">
      <t>コトブキカイ</t>
    </rPh>
    <phoneticPr fontId="1"/>
  </si>
  <si>
    <t>0178-30-1870</t>
    <phoneticPr fontId="1"/>
  </si>
  <si>
    <t>myoukouen@chime.ocn.ne.jp</t>
    <phoneticPr fontId="1"/>
  </si>
  <si>
    <t>グッジョブ妙光園</t>
    <rPh sb="5" eb="8">
      <t>ミョウコウエン</t>
    </rPh>
    <phoneticPr fontId="1"/>
  </si>
  <si>
    <t>八戸市大字妙字分枝44-1</t>
    <rPh sb="0" eb="3">
      <t>ハチノヘシ</t>
    </rPh>
    <rPh sb="3" eb="5">
      <t>オオアザ</t>
    </rPh>
    <rPh sb="5" eb="6">
      <t>ミョウ</t>
    </rPh>
    <rPh sb="6" eb="7">
      <t>アザ</t>
    </rPh>
    <rPh sb="7" eb="8">
      <t>ブン</t>
    </rPh>
    <rPh sb="8" eb="9">
      <t>エダ</t>
    </rPh>
    <phoneticPr fontId="1"/>
  </si>
  <si>
    <t>社会医療法人松平病院</t>
    <rPh sb="0" eb="6">
      <t>シャカイイリョウホウジン</t>
    </rPh>
    <rPh sb="6" eb="8">
      <t>マツダイラ</t>
    </rPh>
    <rPh sb="8" eb="10">
      <t>ビョウイン</t>
    </rPh>
    <phoneticPr fontId="1"/>
  </si>
  <si>
    <t>0178-30-1150</t>
    <phoneticPr fontId="1"/>
  </si>
  <si>
    <t>info@la-belle-epoque.jp</t>
    <phoneticPr fontId="1"/>
  </si>
  <si>
    <t>八戸市大字新井田字出口平32-2</t>
    <rPh sb="5" eb="9">
      <t>ニイダアザ</t>
    </rPh>
    <rPh sb="9" eb="11">
      <t>デグチ</t>
    </rPh>
    <rPh sb="11" eb="12">
      <t>タイラ</t>
    </rPh>
    <phoneticPr fontId="1"/>
  </si>
  <si>
    <t>株式会社笑桜会</t>
  </si>
  <si>
    <t>0172-55-8233</t>
    <phoneticPr fontId="1"/>
  </si>
  <si>
    <t>5tm4rs@bma.biglobe.ne.jp</t>
  </si>
  <si>
    <t>さくらスマイル</t>
  </si>
  <si>
    <t>北津軽郡板柳町大字夕顔関字川部26</t>
  </si>
  <si>
    <t>青森県すこやか福祉事業団</t>
  </si>
  <si>
    <t>017-755-5113</t>
  </si>
  <si>
    <t>saposen03@syusapo.com</t>
  </si>
  <si>
    <t>就労サポートセンターさつき</t>
  </si>
  <si>
    <t>東津軽郡平内町大字茂浦字向田24</t>
  </si>
  <si>
    <t>障害者就労継続支援（B型）事業所「希望」蓬田</t>
  </si>
  <si>
    <t>東津軽郡蓬田村大字蓬田字汐越12</t>
  </si>
  <si>
    <t>有限会社コマイ</t>
  </si>
  <si>
    <t>0176-58-5375</t>
  </si>
  <si>
    <t>komai.mitsuhiro@khaki.plala.or.jp</t>
  </si>
  <si>
    <t>せせらぎの里　こうはく</t>
  </si>
  <si>
    <t>上北郡六戸町小松ケ丘３丁目77-913</t>
  </si>
  <si>
    <t>合同会社再び</t>
  </si>
  <si>
    <t>070-4386-6100</t>
  </si>
  <si>
    <t>llc.fttb@gmail.com</t>
  </si>
  <si>
    <t>就労継続支援B型事業所REPLAY</t>
  </si>
  <si>
    <t>西津軽郡鰺ヶ沢町大字舞戸町字下冨田4-33</t>
  </si>
  <si>
    <t>事業所名</t>
    <rPh sb="0" eb="3">
      <t>ジギョウショ</t>
    </rPh>
    <rPh sb="3" eb="4">
      <t>メイ</t>
    </rPh>
    <phoneticPr fontId="1"/>
  </si>
  <si>
    <t>廃品解体・分別,その他(包装)</t>
    <phoneticPr fontId="1"/>
  </si>
  <si>
    <t>清掃,農作業,その他(資源リサイクル、薪材加工)</t>
    <phoneticPr fontId="1"/>
  </si>
  <si>
    <t>農作業</t>
    <phoneticPr fontId="1"/>
  </si>
  <si>
    <t>手工芸品作り,農作業,その他(内職作業)</t>
    <phoneticPr fontId="1"/>
  </si>
  <si>
    <t>手工芸品作り,クリーニング,農作業,その他(施設外就労（縫製会社）)</t>
    <phoneticPr fontId="1"/>
  </si>
  <si>
    <t>農作業,食品加工</t>
    <phoneticPr fontId="1"/>
  </si>
  <si>
    <t>手工芸品作り</t>
    <phoneticPr fontId="1"/>
  </si>
  <si>
    <t>接客・販売,清掃,パン・クッキーなどの製造,その他(役務)</t>
    <phoneticPr fontId="1"/>
  </si>
  <si>
    <t>手工芸品作り,清掃,農作業,その他(空缶分別作業)</t>
    <phoneticPr fontId="1"/>
  </si>
  <si>
    <t>清掃,農作業</t>
    <phoneticPr fontId="1"/>
  </si>
  <si>
    <t>清掃,農作業,食品加工</t>
    <phoneticPr fontId="1"/>
  </si>
  <si>
    <t>手工芸品作り,農作業</t>
    <phoneticPr fontId="1"/>
  </si>
  <si>
    <t>手工芸品作り,清掃,クリーニング,廃品解体・分別</t>
    <phoneticPr fontId="1"/>
  </si>
  <si>
    <t>接客・販売,食品加工</t>
    <phoneticPr fontId="1"/>
  </si>
  <si>
    <t>手工芸品作り,接客・販売,PC作業,清掃,クリーニング,農作業</t>
    <phoneticPr fontId="1"/>
  </si>
  <si>
    <t>農作業,その他(リサイクル作業、雑貨製作、ラベル張り等の委託作業)</t>
    <phoneticPr fontId="1"/>
  </si>
  <si>
    <t>手工芸品作り,接客・販売,農作業,食品加工,その他(車中泊用ベッドキット)</t>
    <phoneticPr fontId="1"/>
  </si>
  <si>
    <t>接客・販売,農作業,食品加工</t>
    <phoneticPr fontId="1"/>
  </si>
  <si>
    <t>廃品解体・分別,その他(ボールペン組み立て等)</t>
    <phoneticPr fontId="1"/>
  </si>
  <si>
    <t>清掃,農作業,食品加工,廃品解体・分別</t>
    <phoneticPr fontId="1"/>
  </si>
  <si>
    <t>接客・販売,清掃</t>
    <phoneticPr fontId="1"/>
  </si>
  <si>
    <t>手工芸品作り,清掃,その他(銅線リサイクル)</t>
    <phoneticPr fontId="1"/>
  </si>
  <si>
    <t>接客・販売,PC作業,清掃</t>
    <phoneticPr fontId="1"/>
  </si>
  <si>
    <t>手工芸品作り,農作業,その他(薪製造・販売、請負作業（企業や個人宅敷地の草刈・除草等の環境整備作業）)</t>
    <phoneticPr fontId="1"/>
  </si>
  <si>
    <t>接客・販売,清掃,農作業,パン・クッキーなどの製造,廃品解体・分別,その他(ポスティング、委託作業、高齢者ゴミ捨て支援（生活支援）)</t>
    <phoneticPr fontId="1"/>
  </si>
  <si>
    <t>清掃,その他(環境整備（草刈等）　リンゴ選果機　薪割り　薪販売配達　墓清掃)</t>
    <phoneticPr fontId="1"/>
  </si>
  <si>
    <t>清掃,その他(環境整備（草刈り、草取り、剪定、伐採、雪かき）港湾清掃)</t>
    <phoneticPr fontId="1"/>
  </si>
  <si>
    <t>接客・販売,農作業,その他(内職作業)</t>
    <phoneticPr fontId="1"/>
  </si>
  <si>
    <t>手工芸品作り,接客・販売,清掃,農作業,食品加工,パン・クッキーなどの製造</t>
    <phoneticPr fontId="1"/>
  </si>
  <si>
    <t>パン・クッキーなどの製造</t>
    <phoneticPr fontId="1"/>
  </si>
  <si>
    <t>接客・販売,清掃,農作業,その他(建設業)</t>
    <phoneticPr fontId="1"/>
  </si>
  <si>
    <t>PC作業,清掃,農作業,食品加工,その他(・ギフト用品の包装梱包作業　・自動車の洗車車内清掃　・飲食店等の洗い場業務　・シール貼り作業　・食品の袋詰め等)</t>
    <phoneticPr fontId="1"/>
  </si>
  <si>
    <t>手工芸品作り,接客・販売,清掃,農作業,食品加工,その他(農園整備)</t>
    <phoneticPr fontId="1"/>
  </si>
  <si>
    <t>PC作業,清掃,農作業,廃品解体・分別,その他(薪販売（薪割り、運搬、納品）　草刈り（刈払い、集草）)</t>
    <phoneticPr fontId="1"/>
  </si>
  <si>
    <t>接客・販売,PC作業,清掃,クリーニング,その他(洗車)</t>
    <phoneticPr fontId="1"/>
  </si>
  <si>
    <t>接客・販売,清掃,クリーニング,農作業,パン・クッキーなどの製造,その他(ポスティング)</t>
    <phoneticPr fontId="1"/>
  </si>
  <si>
    <t>手工芸品作り,清掃,クリーニング,農作業,その他(ポスティング)</t>
    <phoneticPr fontId="1"/>
  </si>
  <si>
    <t>清掃,その他(リサイクル品仕分け、根付作業。梱包作業、商品へのシール張り。)</t>
    <phoneticPr fontId="1"/>
  </si>
  <si>
    <t>清掃,農作業,その他(受託作業)</t>
    <phoneticPr fontId="1"/>
  </si>
  <si>
    <t>清掃,クリーニング,食品加工,パン・クッキーなどの製造</t>
    <phoneticPr fontId="1"/>
  </si>
  <si>
    <t>清掃,パン・クッキーなどの製造,廃品解体・分別,その他(軽作業)</t>
    <phoneticPr fontId="1"/>
  </si>
  <si>
    <t>主な作業</t>
    <rPh sb="0" eb="1">
      <t>オモ</t>
    </rPh>
    <rPh sb="2" eb="4">
      <t>サギョウ</t>
    </rPh>
    <phoneticPr fontId="1"/>
  </si>
  <si>
    <t>施設外就労の対応可否</t>
    <rPh sb="8" eb="10">
      <t>カヒ</t>
    </rPh>
    <phoneticPr fontId="1"/>
  </si>
  <si>
    <t>対応可能：4人×1ユニット</t>
    <phoneticPr fontId="1"/>
  </si>
  <si>
    <t>対応可能：5人×1ユニット</t>
    <phoneticPr fontId="1"/>
  </si>
  <si>
    <t>対応可能：5人×2ユニット</t>
    <phoneticPr fontId="1"/>
  </si>
  <si>
    <t>対応可能４～５人×１ユニット</t>
    <phoneticPr fontId="1"/>
  </si>
  <si>
    <t>対応可能：3～4人×１ユニット</t>
    <phoneticPr fontId="1"/>
  </si>
  <si>
    <t>対応可能：2人×1ユニット</t>
    <phoneticPr fontId="1"/>
  </si>
  <si>
    <t>対応可能：4人×1ユニット（作業の内容による）</t>
    <rPh sb="0" eb="4">
      <t>タイオウカノウ</t>
    </rPh>
    <rPh sb="6" eb="7">
      <t>ニン</t>
    </rPh>
    <rPh sb="14" eb="16">
      <t>サギョウ</t>
    </rPh>
    <rPh sb="17" eb="19">
      <t>ナイヨウ</t>
    </rPh>
    <phoneticPr fontId="1"/>
  </si>
  <si>
    <t>対応可能：(冬季期間のみ）4～5人×1ユニット）※夏期間は作業品目が多く不可</t>
    <rPh sb="34" eb="35">
      <t>オオ</t>
    </rPh>
    <rPh sb="36" eb="38">
      <t>フカ</t>
    </rPh>
    <phoneticPr fontId="1"/>
  </si>
  <si>
    <t>対応可能：3人×1ユニット</t>
    <phoneticPr fontId="1"/>
  </si>
  <si>
    <t>対応可能：5～6人×1ユニット</t>
    <rPh sb="8" eb="9">
      <t>ニン</t>
    </rPh>
    <phoneticPr fontId="1"/>
  </si>
  <si>
    <t>対応可能：6人×2ユニット</t>
    <phoneticPr fontId="1"/>
  </si>
  <si>
    <t>対応可能：4人×3ユニット程度</t>
    <phoneticPr fontId="1"/>
  </si>
  <si>
    <t>対応可能：6人×1ユニット</t>
    <phoneticPr fontId="1"/>
  </si>
  <si>
    <t>対応可能：2～3人×1ユニット（職員１名）</t>
    <rPh sb="8" eb="9">
      <t>ニン</t>
    </rPh>
    <rPh sb="16" eb="18">
      <t>ショクイン</t>
    </rPh>
    <rPh sb="19" eb="20">
      <t>メイ</t>
    </rPh>
    <phoneticPr fontId="1"/>
  </si>
  <si>
    <t>対応可能：５人×2ユニット</t>
    <phoneticPr fontId="1"/>
  </si>
  <si>
    <t>対応可能：2人×1ユニット（職員1名)</t>
    <rPh sb="6" eb="7">
      <t>ヒト</t>
    </rPh>
    <phoneticPr fontId="1"/>
  </si>
  <si>
    <t>対応可能：現段階で施設外就労をしているため、曜日や時間による</t>
    <phoneticPr fontId="1"/>
  </si>
  <si>
    <t>対応可能：2～4人×1ユニット(職員１名）</t>
    <rPh sb="8" eb="9">
      <t>ニン</t>
    </rPh>
    <rPh sb="16" eb="18">
      <t>ショクイン</t>
    </rPh>
    <phoneticPr fontId="1"/>
  </si>
  <si>
    <t>対応可能：（ユニットなし)</t>
    <phoneticPr fontId="1"/>
  </si>
  <si>
    <t>対応可能：(ユニットなし)</t>
    <phoneticPr fontId="1"/>
  </si>
  <si>
    <t>農福連携（農業以外に林業や水産業も含む）の取組状況</t>
    <rPh sb="21" eb="25">
      <t>トリクミジョウキョウ</t>
    </rPh>
    <phoneticPr fontId="1"/>
  </si>
  <si>
    <t>ごぼう（袋詰め・箱詰め）</t>
    <phoneticPr fontId="1"/>
  </si>
  <si>
    <t>ごぼう（選別）</t>
    <phoneticPr fontId="1"/>
  </si>
  <si>
    <t>上北郡おいらせ町下境30-3</t>
    <phoneticPr fontId="1"/>
  </si>
  <si>
    <t>その他（畑片付け）</t>
    <rPh sb="2" eb="3">
      <t>タ</t>
    </rPh>
    <rPh sb="4" eb="5">
      <t>ハタケ</t>
    </rPh>
    <rPh sb="5" eb="7">
      <t>カタヅ</t>
    </rPh>
    <phoneticPr fontId="1"/>
  </si>
  <si>
    <t>なし</t>
    <phoneticPr fontId="1"/>
  </si>
  <si>
    <t>ごぼう（洗い）</t>
    <phoneticPr fontId="1"/>
  </si>
  <si>
    <t>その他（苗箱の洗浄）</t>
    <rPh sb="2" eb="3">
      <t>タ</t>
    </rPh>
    <rPh sb="7" eb="9">
      <t>センジョウ</t>
    </rPh>
    <phoneticPr fontId="1"/>
  </si>
  <si>
    <t>トマト（収穫）</t>
    <rPh sb="4" eb="6">
      <t>シュウカク</t>
    </rPh>
    <phoneticPr fontId="1"/>
  </si>
  <si>
    <t>りんご（収穫）</t>
    <rPh sb="4" eb="6">
      <t>シュウカク</t>
    </rPh>
    <phoneticPr fontId="1"/>
  </si>
  <si>
    <t>ぶどう（収穫）</t>
    <rPh sb="4" eb="6">
      <t>シュウカク</t>
    </rPh>
    <phoneticPr fontId="1"/>
  </si>
  <si>
    <t>その他（商品のシール貼り）</t>
    <rPh sb="2" eb="3">
      <t>タ</t>
    </rPh>
    <rPh sb="10" eb="11">
      <t>ハ</t>
    </rPh>
    <phoneticPr fontId="1"/>
  </si>
  <si>
    <t>その他（店舗での陳列）</t>
    <rPh sb="2" eb="3">
      <t>タ</t>
    </rPh>
    <rPh sb="4" eb="6">
      <t>テンポ</t>
    </rPh>
    <phoneticPr fontId="1"/>
  </si>
  <si>
    <t>りんご（摘果）</t>
    <phoneticPr fontId="1"/>
  </si>
  <si>
    <t>りんご（収穫）</t>
    <phoneticPr fontId="1"/>
  </si>
  <si>
    <t>りんご（摘果）</t>
    <rPh sb="4" eb="6">
      <t>テキカ</t>
    </rPh>
    <phoneticPr fontId="1"/>
  </si>
  <si>
    <t>その他（運搬）</t>
    <rPh sb="2" eb="3">
      <t>タ</t>
    </rPh>
    <phoneticPr fontId="1"/>
  </si>
  <si>
    <t>その他（片付け）</t>
    <rPh sb="2" eb="3">
      <t>タ</t>
    </rPh>
    <rPh sb="4" eb="6">
      <t>カタヅ</t>
    </rPh>
    <phoneticPr fontId="1"/>
  </si>
  <si>
    <t>その他（除草）</t>
    <rPh sb="2" eb="3">
      <t>タ</t>
    </rPh>
    <phoneticPr fontId="1"/>
  </si>
  <si>
    <t>りんご（枝拾い）</t>
    <phoneticPr fontId="1"/>
  </si>
  <si>
    <t>りんご（枝拾い）</t>
    <rPh sb="4" eb="6">
      <t>エダヒロ</t>
    </rPh>
    <phoneticPr fontId="1"/>
  </si>
  <si>
    <t>その他（除草）</t>
    <rPh sb="2" eb="3">
      <t>タ</t>
    </rPh>
    <phoneticPr fontId="1"/>
  </si>
  <si>
    <t>その他（除草）</t>
    <rPh sb="2" eb="3">
      <t>タ</t>
    </rPh>
    <rPh sb="4" eb="6">
      <t>ジョソウ</t>
    </rPh>
    <phoneticPr fontId="1"/>
  </si>
  <si>
    <t>ごぼう（収穫）</t>
    <phoneticPr fontId="1"/>
  </si>
  <si>
    <t>ごぼう（掘り）</t>
    <rPh sb="4" eb="5">
      <t>ホ</t>
    </rPh>
    <phoneticPr fontId="1"/>
  </si>
  <si>
    <t>キャベツ（収穫）</t>
    <phoneticPr fontId="1"/>
  </si>
  <si>
    <t>アピオス（収穫）</t>
    <rPh sb="5" eb="7">
      <t>シュウカク</t>
    </rPh>
    <phoneticPr fontId="1"/>
  </si>
  <si>
    <t>大豆（選別）</t>
    <rPh sb="0" eb="2">
      <t>ダイズ</t>
    </rPh>
    <phoneticPr fontId="1"/>
  </si>
  <si>
    <t>ごぼう（選別）</t>
    <rPh sb="4" eb="6">
      <t>センベツ</t>
    </rPh>
    <phoneticPr fontId="1"/>
  </si>
  <si>
    <t>その他（苗箱作業）</t>
    <rPh sb="2" eb="3">
      <t>タ</t>
    </rPh>
    <phoneticPr fontId="1"/>
  </si>
  <si>
    <t>カシス（収穫）</t>
    <phoneticPr fontId="1"/>
  </si>
  <si>
    <t>りんご（落果拾い）</t>
    <phoneticPr fontId="1"/>
  </si>
  <si>
    <t>ほおずき（落果拾い）</t>
    <phoneticPr fontId="1"/>
  </si>
  <si>
    <t>りんご（反射シート張り）</t>
    <phoneticPr fontId="1"/>
  </si>
  <si>
    <t>りんご（反射シートはがし）</t>
    <rPh sb="4" eb="6">
      <t>ハンシャ</t>
    </rPh>
    <phoneticPr fontId="1"/>
  </si>
  <si>
    <t>その他（液肥まき）</t>
    <rPh sb="2" eb="3">
      <t>タ</t>
    </rPh>
    <phoneticPr fontId="1"/>
  </si>
  <si>
    <t>ケール（袋詰め）</t>
    <phoneticPr fontId="1"/>
  </si>
  <si>
    <t>ケール（選別）</t>
    <phoneticPr fontId="1"/>
  </si>
  <si>
    <t>ミニトマト（パック詰め）</t>
    <rPh sb="9" eb="10">
      <t>ヅ</t>
    </rPh>
    <phoneticPr fontId="1"/>
  </si>
  <si>
    <t>藍（乾燥）</t>
    <phoneticPr fontId="1"/>
  </si>
  <si>
    <t>藍（収穫）</t>
    <phoneticPr fontId="1"/>
  </si>
  <si>
    <t>ごぼう（掘り）</t>
    <rPh sb="4" eb="5">
      <t>ホ</t>
    </rPh>
    <phoneticPr fontId="1"/>
  </si>
  <si>
    <t>ピーマン（収穫）</t>
    <rPh sb="5" eb="7">
      <t>シュウカク</t>
    </rPh>
    <phoneticPr fontId="1"/>
  </si>
  <si>
    <t>ピーマン（選別）</t>
    <rPh sb="5" eb="7">
      <t>センベツ</t>
    </rPh>
    <phoneticPr fontId="1"/>
  </si>
  <si>
    <t>きくらげ（栽培）</t>
    <rPh sb="5" eb="7">
      <t>サイバイ</t>
    </rPh>
    <phoneticPr fontId="1"/>
  </si>
  <si>
    <t>きくらげ（出荷作業）</t>
    <rPh sb="5" eb="7">
      <t>シュッカ</t>
    </rPh>
    <rPh sb="7" eb="9">
      <t>サギョウ</t>
    </rPh>
    <phoneticPr fontId="1"/>
  </si>
  <si>
    <t>ごぼう（洗浄）</t>
    <rPh sb="4" eb="6">
      <t>センジョウ</t>
    </rPh>
    <phoneticPr fontId="1"/>
  </si>
  <si>
    <t>ハーブ（摘み取り）</t>
    <rPh sb="4" eb="5">
      <t>ツ</t>
    </rPh>
    <rPh sb="6" eb="7">
      <t>ト</t>
    </rPh>
    <phoneticPr fontId="1"/>
  </si>
  <si>
    <t>ハーブ（袋入れ）</t>
    <phoneticPr fontId="1"/>
  </si>
  <si>
    <t>トマト（定植）</t>
    <rPh sb="4" eb="6">
      <t>テイショク</t>
    </rPh>
    <phoneticPr fontId="1"/>
  </si>
  <si>
    <t>トマト（片付け）</t>
    <rPh sb="4" eb="6">
      <t>カタヅ</t>
    </rPh>
    <phoneticPr fontId="1"/>
  </si>
  <si>
    <t>その他（梱包）</t>
    <rPh sb="2" eb="3">
      <t>タ</t>
    </rPh>
    <rPh sb="4" eb="6">
      <t>コンポウ</t>
    </rPh>
    <phoneticPr fontId="1"/>
  </si>
  <si>
    <t>ブルーベリー（収穫）</t>
    <rPh sb="7" eb="9">
      <t>シュウカク</t>
    </rPh>
    <phoneticPr fontId="1"/>
  </si>
  <si>
    <t>りんご（箱詰め）</t>
    <phoneticPr fontId="1"/>
  </si>
  <si>
    <t>しいたけ（袋詰め）</t>
    <phoneticPr fontId="1"/>
  </si>
  <si>
    <t>大豆（選別）</t>
    <rPh sb="0" eb="2">
      <t>ダイズ</t>
    </rPh>
    <rPh sb="3" eb="5">
      <t>センベツ</t>
    </rPh>
    <phoneticPr fontId="1"/>
  </si>
  <si>
    <t>ミニトマト（苗付け）</t>
    <rPh sb="6" eb="7">
      <t>ナエ</t>
    </rPh>
    <rPh sb="7" eb="8">
      <t>ツケ</t>
    </rPh>
    <phoneticPr fontId="1"/>
  </si>
  <si>
    <t>ミニトマト（収穫）</t>
    <rPh sb="6" eb="8">
      <t>シュウカク</t>
    </rPh>
    <phoneticPr fontId="1"/>
  </si>
  <si>
    <t>ミニトマト（片付け）</t>
    <rPh sb="6" eb="8">
      <t>カタヅ</t>
    </rPh>
    <phoneticPr fontId="1"/>
  </si>
  <si>
    <t>にんじん（収穫）</t>
    <rPh sb="5" eb="7">
      <t>シュウカク</t>
    </rPh>
    <phoneticPr fontId="1"/>
  </si>
  <si>
    <t>ぶどう（畑の管理）</t>
    <phoneticPr fontId="1"/>
  </si>
  <si>
    <t>ぶどう（収穫）</t>
    <rPh sb="4" eb="6">
      <t>シュウカク</t>
    </rPh>
    <phoneticPr fontId="1"/>
  </si>
  <si>
    <t>ぶどう（剪定）</t>
    <rPh sb="4" eb="6">
      <t>センテイ</t>
    </rPh>
    <phoneticPr fontId="1"/>
  </si>
  <si>
    <t>ぶどう（肥料撒き）</t>
    <rPh sb="4" eb="7">
      <t>ヒリョウマ</t>
    </rPh>
    <phoneticPr fontId="1"/>
  </si>
  <si>
    <t>ぶどう（植え込み）</t>
    <rPh sb="4" eb="5">
      <t>ウ</t>
    </rPh>
    <rPh sb="6" eb="7">
      <t>コ</t>
    </rPh>
    <phoneticPr fontId="1"/>
  </si>
  <si>
    <t>ぶどう（剪定）</t>
    <phoneticPr fontId="1"/>
  </si>
  <si>
    <t>ぶどう（肥料撒き）</t>
    <rPh sb="4" eb="6">
      <t>ヒリョウ</t>
    </rPh>
    <rPh sb="6" eb="7">
      <t>マ</t>
    </rPh>
    <phoneticPr fontId="1"/>
  </si>
  <si>
    <t>ぶどう（選別）</t>
    <phoneticPr fontId="1"/>
  </si>
  <si>
    <t>りんご（収穫）</t>
    <rPh sb="4" eb="6">
      <t>シュウカク</t>
    </rPh>
    <phoneticPr fontId="1"/>
  </si>
  <si>
    <t>りんご（選別）</t>
    <rPh sb="4" eb="6">
      <t>センベツ</t>
    </rPh>
    <phoneticPr fontId="1"/>
  </si>
  <si>
    <t>大葉（土の更新）</t>
    <rPh sb="0" eb="1">
      <t>ダイ</t>
    </rPh>
    <rPh sb="1" eb="2">
      <t>ハ</t>
    </rPh>
    <rPh sb="3" eb="4">
      <t>ド</t>
    </rPh>
    <rPh sb="5" eb="7">
      <t>コウシン</t>
    </rPh>
    <phoneticPr fontId="1"/>
  </si>
  <si>
    <t>りんご（反射シート張り）</t>
    <rPh sb="4" eb="6">
      <t>ハンシャ</t>
    </rPh>
    <rPh sb="9" eb="10">
      <t>ハ</t>
    </rPh>
    <phoneticPr fontId="1"/>
  </si>
  <si>
    <t>りんご（反射シート片付け）</t>
    <rPh sb="4" eb="6">
      <t>ハンシャ</t>
    </rPh>
    <rPh sb="9" eb="11">
      <t>カタヅ</t>
    </rPh>
    <phoneticPr fontId="1"/>
  </si>
  <si>
    <t>その他（除草）</t>
    <rPh sb="2" eb="3">
      <t>タ</t>
    </rPh>
    <phoneticPr fontId="1"/>
  </si>
  <si>
    <t>ピーマン（つる切り）</t>
    <phoneticPr fontId="1"/>
  </si>
  <si>
    <t>林業（伐木）</t>
    <rPh sb="0" eb="2">
      <t>リンギョウ</t>
    </rPh>
    <phoneticPr fontId="1"/>
  </si>
  <si>
    <t>ミニトマト（パック詰め）</t>
    <phoneticPr fontId="1"/>
  </si>
  <si>
    <t>アピオス（検品）</t>
    <phoneticPr fontId="1"/>
  </si>
  <si>
    <t>アピオス（計量）</t>
    <phoneticPr fontId="1"/>
  </si>
  <si>
    <t>アピオス（製品包装）</t>
    <phoneticPr fontId="1"/>
  </si>
  <si>
    <t>大葉（袋詰め）</t>
    <phoneticPr fontId="1"/>
  </si>
  <si>
    <t>藍（除草）</t>
    <rPh sb="0" eb="1">
      <t>アイ</t>
    </rPh>
    <phoneticPr fontId="1"/>
  </si>
  <si>
    <t>ぶどう（除草）</t>
    <phoneticPr fontId="1"/>
  </si>
  <si>
    <t>きのこ（菌床廃棄作業）</t>
  </si>
  <si>
    <t>番号</t>
    <rPh sb="0" eb="2">
      <t>バンゴウ</t>
    </rPh>
    <phoneticPr fontId="1"/>
  </si>
  <si>
    <t>担当者名または担当者職名</t>
    <rPh sb="0" eb="3">
      <t>タントウシャ</t>
    </rPh>
    <rPh sb="3" eb="4">
      <t>メイ</t>
    </rPh>
    <rPh sb="7" eb="10">
      <t>タントウシャ</t>
    </rPh>
    <rPh sb="10" eb="12">
      <t>ショクメイ</t>
    </rPh>
    <phoneticPr fontId="1"/>
  </si>
  <si>
    <t>FAX番号</t>
    <rPh sb="3" eb="5">
      <t>バンゴウ</t>
    </rPh>
    <phoneticPr fontId="1"/>
  </si>
  <si>
    <t>電話対応可能時間帯</t>
    <rPh sb="0" eb="2">
      <t>デンワ</t>
    </rPh>
    <rPh sb="2" eb="4">
      <t>タイオウ</t>
    </rPh>
    <rPh sb="4" eb="6">
      <t>カノウ</t>
    </rPh>
    <rPh sb="6" eb="9">
      <t>ジカンタイ</t>
    </rPh>
    <phoneticPr fontId="1"/>
  </si>
  <si>
    <t>・農家から持ち込まれた、きのこ栽培のキャップボトル洗いと組み立て</t>
    <phoneticPr fontId="1"/>
  </si>
  <si>
    <t>・農家の畑での運搬、片付け、梱包作業</t>
    <phoneticPr fontId="1"/>
  </si>
  <si>
    <t>・事業所でハウスをもち、シイタケ栽培</t>
    <phoneticPr fontId="1"/>
  </si>
  <si>
    <t>・農場でニンジン畑の草取り</t>
    <phoneticPr fontId="1"/>
  </si>
  <si>
    <t>・関連会社のブドウ畑の整備作業（除草作業や剪定・選別）</t>
    <phoneticPr fontId="1"/>
  </si>
  <si>
    <t>・農家から持ち込まれたミニトマトのパック詰め</t>
    <phoneticPr fontId="1"/>
  </si>
  <si>
    <t>・農業法人からのアピオスの検品、計量、製品包装</t>
    <phoneticPr fontId="1"/>
  </si>
  <si>
    <t>PC作業,農作業,その他(建設部品整備)</t>
    <phoneticPr fontId="1"/>
  </si>
  <si>
    <t>農福連携で受託可能な請負形態</t>
    <rPh sb="0" eb="4">
      <t>ノウフクレンケイ</t>
    </rPh>
    <rPh sb="5" eb="7">
      <t>ジュタク</t>
    </rPh>
    <rPh sb="7" eb="9">
      <t>カノウ</t>
    </rPh>
    <rPh sb="10" eb="12">
      <t>ウケオイ</t>
    </rPh>
    <rPh sb="12" eb="14">
      <t>ケイタイ</t>
    </rPh>
    <phoneticPr fontId="1"/>
  </si>
  <si>
    <t>農福連携で受託可能な請負形態</t>
    <rPh sb="0" eb="4">
      <t>ノウフクレンケイ</t>
    </rPh>
    <rPh sb="5" eb="9">
      <t>ジュタクカノウ</t>
    </rPh>
    <rPh sb="10" eb="12">
      <t>ウケオイ</t>
    </rPh>
    <rPh sb="12" eb="14">
      <t>ケイタイ</t>
    </rPh>
    <phoneticPr fontId="1"/>
  </si>
  <si>
    <t>作業可能地域</t>
    <rPh sb="0" eb="2">
      <t>サギョウ</t>
    </rPh>
    <rPh sb="2" eb="6">
      <t>カノウチイキ</t>
    </rPh>
    <phoneticPr fontId="1"/>
  </si>
  <si>
    <t>作業可能時間</t>
    <rPh sb="0" eb="2">
      <t>サギョウ</t>
    </rPh>
    <rPh sb="2" eb="4">
      <t>カノウ</t>
    </rPh>
    <rPh sb="4" eb="6">
      <t>ジカン</t>
    </rPh>
    <phoneticPr fontId="1"/>
  </si>
  <si>
    <t>農福連携技術支援者育成研修修了者数</t>
    <phoneticPr fontId="1"/>
  </si>
  <si>
    <t>４月中旬</t>
    <rPh sb="1" eb="2">
      <t>ガツ</t>
    </rPh>
    <rPh sb="2" eb="4">
      <t>チュウジュン</t>
    </rPh>
    <phoneticPr fontId="1"/>
  </si>
  <si>
    <t>４月下旬</t>
    <rPh sb="1" eb="2">
      <t>ガツ</t>
    </rPh>
    <rPh sb="2" eb="4">
      <t>ゲジュン</t>
    </rPh>
    <phoneticPr fontId="1"/>
  </si>
  <si>
    <t>５月上旬</t>
    <rPh sb="1" eb="2">
      <t>ガツ</t>
    </rPh>
    <rPh sb="2" eb="4">
      <t>ジョウジュン</t>
    </rPh>
    <phoneticPr fontId="1"/>
  </si>
  <si>
    <t>５月中旬</t>
    <rPh sb="1" eb="2">
      <t>ガツ</t>
    </rPh>
    <rPh sb="2" eb="4">
      <t>チュウジュン</t>
    </rPh>
    <phoneticPr fontId="1"/>
  </si>
  <si>
    <t>４月上旬</t>
    <rPh sb="1" eb="2">
      <t>ガツ</t>
    </rPh>
    <rPh sb="2" eb="4">
      <t>ジョウジュン</t>
    </rPh>
    <phoneticPr fontId="1"/>
  </si>
  <si>
    <t>５月下旬</t>
    <rPh sb="1" eb="2">
      <t>ガツ</t>
    </rPh>
    <rPh sb="2" eb="4">
      <t>ゲジュン</t>
    </rPh>
    <phoneticPr fontId="1"/>
  </si>
  <si>
    <t>６月上旬</t>
    <rPh sb="1" eb="4">
      <t>ガツジョウジュン</t>
    </rPh>
    <phoneticPr fontId="1"/>
  </si>
  <si>
    <t>６月中旬</t>
    <rPh sb="1" eb="4">
      <t>ガツチュウジュン</t>
    </rPh>
    <phoneticPr fontId="1"/>
  </si>
  <si>
    <t>６月下旬</t>
    <rPh sb="1" eb="4">
      <t>ガツゲジュン</t>
    </rPh>
    <phoneticPr fontId="1"/>
  </si>
  <si>
    <t>７月上旬</t>
    <rPh sb="1" eb="4">
      <t>ガツジョウジュン</t>
    </rPh>
    <phoneticPr fontId="1"/>
  </si>
  <si>
    <t>７月中旬</t>
    <rPh sb="1" eb="2">
      <t>ガツ</t>
    </rPh>
    <rPh sb="2" eb="4">
      <t>チュウジュン</t>
    </rPh>
    <phoneticPr fontId="1"/>
  </si>
  <si>
    <t>７月下旬</t>
    <rPh sb="1" eb="2">
      <t>ガツ</t>
    </rPh>
    <rPh sb="2" eb="4">
      <t>ゲジュン</t>
    </rPh>
    <phoneticPr fontId="1"/>
  </si>
  <si>
    <t>８月上旬</t>
    <rPh sb="1" eb="2">
      <t>ガツ</t>
    </rPh>
    <rPh sb="2" eb="4">
      <t>ジョウジュン</t>
    </rPh>
    <phoneticPr fontId="1"/>
  </si>
  <si>
    <t>８月中旬</t>
    <rPh sb="1" eb="4">
      <t>ガツチュウジュン</t>
    </rPh>
    <phoneticPr fontId="1"/>
  </si>
  <si>
    <t>８月下旬</t>
    <rPh sb="1" eb="2">
      <t>ガツ</t>
    </rPh>
    <rPh sb="2" eb="4">
      <t>ゲジュン</t>
    </rPh>
    <phoneticPr fontId="1"/>
  </si>
  <si>
    <t>９月上旬</t>
    <rPh sb="1" eb="2">
      <t>ガツ</t>
    </rPh>
    <rPh sb="2" eb="4">
      <t>ジョウジュン</t>
    </rPh>
    <phoneticPr fontId="1"/>
  </si>
  <si>
    <t>９月中旬</t>
    <rPh sb="1" eb="2">
      <t>ガツ</t>
    </rPh>
    <rPh sb="2" eb="4">
      <t>チュウジュン</t>
    </rPh>
    <phoneticPr fontId="1"/>
  </si>
  <si>
    <t>９月下旬</t>
    <rPh sb="1" eb="2">
      <t>ガツ</t>
    </rPh>
    <rPh sb="2" eb="4">
      <t>ゲジュン</t>
    </rPh>
    <phoneticPr fontId="1"/>
  </si>
  <si>
    <t>10月上旬</t>
    <rPh sb="2" eb="3">
      <t>ガツ</t>
    </rPh>
    <rPh sb="3" eb="5">
      <t>ジョウジュン</t>
    </rPh>
    <phoneticPr fontId="1"/>
  </si>
  <si>
    <t>10月中旬</t>
    <rPh sb="2" eb="3">
      <t>ガツ</t>
    </rPh>
    <rPh sb="3" eb="5">
      <t>チュウジュン</t>
    </rPh>
    <phoneticPr fontId="1"/>
  </si>
  <si>
    <t>10月下旬</t>
    <rPh sb="2" eb="3">
      <t>ガツ</t>
    </rPh>
    <rPh sb="3" eb="5">
      <t>ゲジュン</t>
    </rPh>
    <phoneticPr fontId="1"/>
  </si>
  <si>
    <t>11月上旬</t>
    <rPh sb="2" eb="3">
      <t>ガツ</t>
    </rPh>
    <rPh sb="3" eb="5">
      <t>ジョウジュン</t>
    </rPh>
    <phoneticPr fontId="1"/>
  </si>
  <si>
    <t>11月中旬</t>
    <rPh sb="2" eb="3">
      <t>ガツ</t>
    </rPh>
    <rPh sb="3" eb="5">
      <t>チュウジュン</t>
    </rPh>
    <phoneticPr fontId="1"/>
  </si>
  <si>
    <t>11月下旬</t>
    <rPh sb="2" eb="3">
      <t>ガツ</t>
    </rPh>
    <rPh sb="3" eb="5">
      <t>ゲジュン</t>
    </rPh>
    <phoneticPr fontId="1"/>
  </si>
  <si>
    <t>12月上旬</t>
    <rPh sb="2" eb="5">
      <t>ガツジョウジュン</t>
    </rPh>
    <phoneticPr fontId="1"/>
  </si>
  <si>
    <t>12月中旬</t>
    <rPh sb="2" eb="5">
      <t>ガツチュウジュン</t>
    </rPh>
    <phoneticPr fontId="1"/>
  </si>
  <si>
    <t>12月下旬</t>
    <rPh sb="2" eb="5">
      <t>ガツゲジュン</t>
    </rPh>
    <phoneticPr fontId="1"/>
  </si>
  <si>
    <t>１月上旬</t>
    <rPh sb="1" eb="4">
      <t>ガツジョウジュン</t>
    </rPh>
    <phoneticPr fontId="1"/>
  </si>
  <si>
    <t>１月中旬</t>
    <rPh sb="1" eb="2">
      <t>ガツ</t>
    </rPh>
    <rPh sb="2" eb="4">
      <t>チュウジュン</t>
    </rPh>
    <phoneticPr fontId="1"/>
  </si>
  <si>
    <t>１月下旬</t>
    <rPh sb="1" eb="2">
      <t>ガツ</t>
    </rPh>
    <rPh sb="2" eb="4">
      <t>ゲジュン</t>
    </rPh>
    <phoneticPr fontId="1"/>
  </si>
  <si>
    <t>２月上旬</t>
    <rPh sb="1" eb="2">
      <t>ガツ</t>
    </rPh>
    <rPh sb="2" eb="4">
      <t>ジョウジュン</t>
    </rPh>
    <phoneticPr fontId="1"/>
  </si>
  <si>
    <t>２月中旬</t>
    <rPh sb="1" eb="4">
      <t>ガツチュウジュン</t>
    </rPh>
    <phoneticPr fontId="1"/>
  </si>
  <si>
    <t>２月下旬</t>
    <rPh sb="1" eb="2">
      <t>ガツ</t>
    </rPh>
    <rPh sb="2" eb="4">
      <t>ゲジュン</t>
    </rPh>
    <phoneticPr fontId="1"/>
  </si>
  <si>
    <t>３月上旬</t>
    <rPh sb="1" eb="2">
      <t>ガツ</t>
    </rPh>
    <rPh sb="2" eb="4">
      <t>ジョウジュン</t>
    </rPh>
    <phoneticPr fontId="1"/>
  </si>
  <si>
    <t>３月中旬</t>
    <rPh sb="1" eb="2">
      <t>ガツ</t>
    </rPh>
    <rPh sb="2" eb="4">
      <t>チュウジュン</t>
    </rPh>
    <phoneticPr fontId="1"/>
  </si>
  <si>
    <t>３月下旬</t>
    <rPh sb="1" eb="2">
      <t>ガツ</t>
    </rPh>
    <rPh sb="2" eb="4">
      <t>ゲジュン</t>
    </rPh>
    <phoneticPr fontId="1"/>
  </si>
  <si>
    <t>○</t>
    <phoneticPr fontId="1"/>
  </si>
  <si>
    <t>△</t>
    <phoneticPr fontId="1"/>
  </si>
  <si>
    <t>×</t>
    <phoneticPr fontId="1"/>
  </si>
  <si>
    <t>○</t>
  </si>
  <si>
    <t>△</t>
    <phoneticPr fontId="1"/>
  </si>
  <si>
    <t>備考</t>
    <rPh sb="0" eb="2">
      <t>ビコウ</t>
    </rPh>
    <phoneticPr fontId="1"/>
  </si>
  <si>
    <t>作業可能時間（移動時間含）</t>
    <rPh sb="0" eb="2">
      <t>サギョウ</t>
    </rPh>
    <rPh sb="2" eb="4">
      <t>カノウ</t>
    </rPh>
    <rPh sb="4" eb="6">
      <t>ジカン</t>
    </rPh>
    <rPh sb="7" eb="11">
      <t>イドウジカン</t>
    </rPh>
    <rPh sb="11" eb="12">
      <t>フク</t>
    </rPh>
    <phoneticPr fontId="1"/>
  </si>
  <si>
    <t>障害者就労継続支援（B型）事業所「希望」</t>
    <phoneticPr fontId="1"/>
  </si>
  <si>
    <t>施設内就労・施設外就労</t>
    <rPh sb="0" eb="3">
      <t>シセツナイ</t>
    </rPh>
    <rPh sb="3" eb="5">
      <t>シュウロウ</t>
    </rPh>
    <rPh sb="6" eb="9">
      <t>シセツガイ</t>
    </rPh>
    <rPh sb="9" eb="11">
      <t>シュウロウ</t>
    </rPh>
    <phoneticPr fontId="1"/>
  </si>
  <si>
    <t>×</t>
  </si>
  <si>
    <t>△</t>
  </si>
  <si>
    <t>経験がある農福連携の作業（施設内）</t>
    <rPh sb="0" eb="2">
      <t>ケイケン</t>
    </rPh>
    <rPh sb="10" eb="12">
      <t>サギョウ</t>
    </rPh>
    <rPh sb="13" eb="15">
      <t>シセツ</t>
    </rPh>
    <rPh sb="15" eb="16">
      <t>ナイ</t>
    </rPh>
    <phoneticPr fontId="1"/>
  </si>
  <si>
    <t>経験がある農福連携の作業（施設外）</t>
    <rPh sb="0" eb="2">
      <t>ケイケン</t>
    </rPh>
    <rPh sb="10" eb="12">
      <t>サギョウ</t>
    </rPh>
    <rPh sb="13" eb="16">
      <t>シセツガイ</t>
    </rPh>
    <phoneticPr fontId="1"/>
  </si>
  <si>
    <t>-</t>
    <phoneticPr fontId="1"/>
  </si>
  <si>
    <t>地域</t>
    <rPh sb="0" eb="2">
      <t>チイキ</t>
    </rPh>
    <phoneticPr fontId="1"/>
  </si>
  <si>
    <t>上北</t>
    <rPh sb="0" eb="2">
      <t>カミキタ</t>
    </rPh>
    <phoneticPr fontId="1"/>
  </si>
  <si>
    <t>下北</t>
    <rPh sb="0" eb="2">
      <t>シモキタ</t>
    </rPh>
    <phoneticPr fontId="1"/>
  </si>
  <si>
    <t>三八</t>
    <rPh sb="0" eb="2">
      <t>サンハチ</t>
    </rPh>
    <phoneticPr fontId="1"/>
  </si>
  <si>
    <t>西北</t>
    <rPh sb="0" eb="2">
      <t>セイホク</t>
    </rPh>
    <phoneticPr fontId="1"/>
  </si>
  <si>
    <t>東青</t>
    <rPh sb="0" eb="2">
      <t>ヒガシアオ</t>
    </rPh>
    <phoneticPr fontId="1"/>
  </si>
  <si>
    <t>接客・販売,清掃,農作業,食品加工,パン・クッキーなどの製造,廃品解体・分別,その他(園芸）</t>
    <phoneticPr fontId="1"/>
  </si>
  <si>
    <t>事業所種類</t>
    <rPh sb="0" eb="3">
      <t>ジギョウショ</t>
    </rPh>
    <rPh sb="3" eb="5">
      <t>シュルイ</t>
    </rPh>
    <phoneticPr fontId="1"/>
  </si>
  <si>
    <t>代表取締役　田澤　直大</t>
    <rPh sb="0" eb="2">
      <t>ダイヒョウ</t>
    </rPh>
    <rPh sb="2" eb="5">
      <t>トリシマリヤク</t>
    </rPh>
    <rPh sb="6" eb="8">
      <t>タザワ</t>
    </rPh>
    <rPh sb="9" eb="10">
      <t>ナオ</t>
    </rPh>
    <rPh sb="10" eb="11">
      <t>ダイ</t>
    </rPh>
    <phoneticPr fontId="1"/>
  </si>
  <si>
    <t>0175-31-0157</t>
    <phoneticPr fontId="1"/>
  </si>
  <si>
    <t>むつ市内・東通村</t>
    <rPh sb="2" eb="3">
      <t>シ</t>
    </rPh>
    <rPh sb="3" eb="4">
      <t>ナイ</t>
    </rPh>
    <rPh sb="5" eb="8">
      <t>ヒガシドオリムラ</t>
    </rPh>
    <phoneticPr fontId="1"/>
  </si>
  <si>
    <t>施設内就労</t>
    <rPh sb="0" eb="2">
      <t>シセツ</t>
    </rPh>
    <rPh sb="2" eb="3">
      <t>ナイ</t>
    </rPh>
    <rPh sb="3" eb="5">
      <t>シュウロウ</t>
    </rPh>
    <phoneticPr fontId="1"/>
  </si>
  <si>
    <t>理事長　三上　十喜雄</t>
    <rPh sb="0" eb="3">
      <t>リジチョウ</t>
    </rPh>
    <rPh sb="4" eb="6">
      <t>ミカミ</t>
    </rPh>
    <rPh sb="7" eb="8">
      <t>ジュウ</t>
    </rPh>
    <rPh sb="8" eb="9">
      <t>ヨロコ</t>
    </rPh>
    <rPh sb="9" eb="10">
      <t>オス</t>
    </rPh>
    <phoneticPr fontId="1"/>
  </si>
  <si>
    <t>0175-22-4442</t>
    <phoneticPr fontId="1"/>
  </si>
  <si>
    <t>むつ市内(旧市内)</t>
    <rPh sb="2" eb="4">
      <t>シナイ</t>
    </rPh>
    <rPh sb="5" eb="6">
      <t>キュウ</t>
    </rPh>
    <rPh sb="6" eb="8">
      <t>シナイ</t>
    </rPh>
    <phoneticPr fontId="1"/>
  </si>
  <si>
    <t>支援リーダー
越田　巧</t>
    <rPh sb="0" eb="2">
      <t>シエン</t>
    </rPh>
    <rPh sb="7" eb="8">
      <t>コ</t>
    </rPh>
    <rPh sb="8" eb="9">
      <t>タ</t>
    </rPh>
    <rPh sb="10" eb="11">
      <t>タク</t>
    </rPh>
    <phoneticPr fontId="1"/>
  </si>
  <si>
    <t>0175-45-2051</t>
    <phoneticPr fontId="1"/>
  </si>
  <si>
    <t>koshida@mf-koubouayumi.jp</t>
    <phoneticPr fontId="1"/>
  </si>
  <si>
    <t>むつ市内</t>
    <rPh sb="2" eb="3">
      <t>シ</t>
    </rPh>
    <rPh sb="3" eb="4">
      <t>ナイ</t>
    </rPh>
    <phoneticPr fontId="1"/>
  </si>
  <si>
    <t>・ミニトマトのパック詰め
・ミニトマトのパック及びダンボ－ル箱へのシール貼り
・ミニトマトのダンボール箱の組立て</t>
    <rPh sb="10" eb="11">
      <t>ヅ</t>
    </rPh>
    <rPh sb="23" eb="24">
      <t>オヨ</t>
    </rPh>
    <rPh sb="30" eb="31">
      <t>バコ</t>
    </rPh>
    <rPh sb="36" eb="37">
      <t>ハ</t>
    </rPh>
    <rPh sb="51" eb="52">
      <t>バコ</t>
    </rPh>
    <rPh sb="53" eb="55">
      <t>クミタ</t>
    </rPh>
    <phoneticPr fontId="1"/>
  </si>
  <si>
    <t>就労継続支援事業所　はる</t>
    <phoneticPr fontId="1"/>
  </si>
  <si>
    <t>船橋 美貴子</t>
    <phoneticPr fontId="1"/>
  </si>
  <si>
    <t>017-763-0930</t>
    <phoneticPr fontId="1"/>
  </si>
  <si>
    <t>東青地域</t>
    <rPh sb="0" eb="2">
      <t>トウセイ</t>
    </rPh>
    <rPh sb="2" eb="4">
      <t>チイキ</t>
    </rPh>
    <phoneticPr fontId="1"/>
  </si>
  <si>
    <t>製品組み立て、小型家電クリーニング等</t>
    <rPh sb="0" eb="3">
      <t>セイヒンク</t>
    </rPh>
    <rPh sb="4" eb="5">
      <t>タ</t>
    </rPh>
    <rPh sb="7" eb="9">
      <t>コガタ</t>
    </rPh>
    <rPh sb="9" eb="11">
      <t>カデン</t>
    </rPh>
    <rPh sb="17" eb="18">
      <t>トウ</t>
    </rPh>
    <phoneticPr fontId="1"/>
  </si>
  <si>
    <t>施設内就労・施設外就労</t>
    <phoneticPr fontId="1"/>
  </si>
  <si>
    <t>対応可能：５～６人×1ユニット</t>
    <phoneticPr fontId="1"/>
  </si>
  <si>
    <t>取り組んでいる</t>
    <rPh sb="0" eb="1">
      <t>ト</t>
    </rPh>
    <rPh sb="2" eb="3">
      <t>ク</t>
    </rPh>
    <phoneticPr fontId="1"/>
  </si>
  <si>
    <t>畑山
石田</t>
    <rPh sb="0" eb="2">
      <t>ハタヤマ</t>
    </rPh>
    <rPh sb="3" eb="5">
      <t>イシダ</t>
    </rPh>
    <phoneticPr fontId="1"/>
  </si>
  <si>
    <t>青森市</t>
    <rPh sb="0" eb="3">
      <t>アオモリシ</t>
    </rPh>
    <phoneticPr fontId="1"/>
  </si>
  <si>
    <t>大坂 弘</t>
    <rPh sb="0" eb="2">
      <t>オオサカ</t>
    </rPh>
    <rPh sb="3" eb="4">
      <t>ヒロシ</t>
    </rPh>
    <phoneticPr fontId="1"/>
  </si>
  <si>
    <t>017-764-1303</t>
    <phoneticPr fontId="1"/>
  </si>
  <si>
    <t>青森市</t>
    <rPh sb="0" eb="2">
      <t>アオモリ</t>
    </rPh>
    <rPh sb="2" eb="3">
      <t>シ</t>
    </rPh>
    <phoneticPr fontId="1"/>
  </si>
  <si>
    <t>印刷事業、PC作業,廃品解体・分別,その他</t>
    <rPh sb="0" eb="2">
      <t>インサツ</t>
    </rPh>
    <rPh sb="2" eb="4">
      <t>ジギョウ</t>
    </rPh>
    <phoneticPr fontId="1"/>
  </si>
  <si>
    <t>山本 由恵</t>
    <rPh sb="0" eb="2">
      <t>ヤマモト</t>
    </rPh>
    <rPh sb="3" eb="5">
      <t>ヨシエ</t>
    </rPh>
    <phoneticPr fontId="1"/>
  </si>
  <si>
    <t>0172-62-8176</t>
    <phoneticPr fontId="1"/>
  </si>
  <si>
    <t>青森市及び施設周辺の地域</t>
    <rPh sb="0" eb="3">
      <t>アオモリシ</t>
    </rPh>
    <rPh sb="3" eb="4">
      <t>オヨ</t>
    </rPh>
    <rPh sb="5" eb="7">
      <t>シセツ</t>
    </rPh>
    <rPh sb="7" eb="9">
      <t>シュウヘン</t>
    </rPh>
    <rPh sb="10" eb="12">
      <t>チイキ</t>
    </rPh>
    <phoneticPr fontId="1"/>
  </si>
  <si>
    <t>対応可能：４人×２ユニット</t>
    <rPh sb="6" eb="7">
      <t>ニン</t>
    </rPh>
    <phoneticPr fontId="1"/>
  </si>
  <si>
    <t>加藤 美奈子</t>
    <rPh sb="0" eb="2">
      <t>カトウ</t>
    </rPh>
    <rPh sb="3" eb="6">
      <t>ミナコ</t>
    </rPh>
    <phoneticPr fontId="1"/>
  </si>
  <si>
    <t>017-728-1732</t>
    <phoneticPr fontId="1"/>
  </si>
  <si>
    <t>農作業,タオル等の梱包,その他(印刷物)</t>
    <rPh sb="7" eb="8">
      <t>トウ</t>
    </rPh>
    <rPh sb="9" eb="11">
      <t>コンポウ</t>
    </rPh>
    <rPh sb="18" eb="19">
      <t>ブツ</t>
    </rPh>
    <phoneticPr fontId="1"/>
  </si>
  <si>
    <t>木立 孝志</t>
    <rPh sb="0" eb="2">
      <t>キダチ</t>
    </rPh>
    <rPh sb="3" eb="4">
      <t>タカシ</t>
    </rPh>
    <rPh sb="4" eb="5">
      <t>シ</t>
    </rPh>
    <phoneticPr fontId="1"/>
  </si>
  <si>
    <t>017-757-8271</t>
    <phoneticPr fontId="1"/>
  </si>
  <si>
    <t>017-757-8272</t>
    <phoneticPr fontId="1"/>
  </si>
  <si>
    <t>青森市、平内町</t>
    <rPh sb="0" eb="3">
      <t>アオモリシ</t>
    </rPh>
    <rPh sb="4" eb="7">
      <t>ヒラナイマチ</t>
    </rPh>
    <phoneticPr fontId="1"/>
  </si>
  <si>
    <t>上明戸 美由紀</t>
    <rPh sb="0" eb="1">
      <t>カミ</t>
    </rPh>
    <rPh sb="1" eb="2">
      <t>アキ</t>
    </rPh>
    <rPh sb="2" eb="3">
      <t>ト</t>
    </rPh>
    <rPh sb="4" eb="7">
      <t>ミユキ</t>
    </rPh>
    <phoneticPr fontId="1"/>
  </si>
  <si>
    <t>017-763-5212</t>
    <phoneticPr fontId="1"/>
  </si>
  <si>
    <t>青森市（浪岡地区除く）</t>
    <rPh sb="0" eb="3">
      <t>アオモリシ</t>
    </rPh>
    <rPh sb="4" eb="8">
      <t>ナミオカチク</t>
    </rPh>
    <rPh sb="8" eb="9">
      <t>ノゾ</t>
    </rPh>
    <phoneticPr fontId="1"/>
  </si>
  <si>
    <t>三上 大介</t>
    <rPh sb="0" eb="2">
      <t>ミカミ</t>
    </rPh>
    <rPh sb="3" eb="5">
      <t>ダイスケ</t>
    </rPh>
    <phoneticPr fontId="1"/>
  </si>
  <si>
    <t>県内全域（要応談）</t>
    <rPh sb="0" eb="2">
      <t>ケンナイ</t>
    </rPh>
    <rPh sb="2" eb="4">
      <t>ゼンイキ</t>
    </rPh>
    <rPh sb="5" eb="6">
      <t>ヨウ</t>
    </rPh>
    <rPh sb="6" eb="8">
      <t>オウダン</t>
    </rPh>
    <phoneticPr fontId="1"/>
  </si>
  <si>
    <t>対応可能：４～８人×1ユニット</t>
    <phoneticPr fontId="1"/>
  </si>
  <si>
    <t>神 朋樹</t>
    <rPh sb="0" eb="1">
      <t>ジン</t>
    </rPh>
    <rPh sb="2" eb="4">
      <t>トモキ</t>
    </rPh>
    <phoneticPr fontId="1"/>
  </si>
  <si>
    <t>017-757-9347</t>
    <phoneticPr fontId="1"/>
  </si>
  <si>
    <t>ikobusi2@toshikai.or.jp</t>
    <phoneticPr fontId="1"/>
  </si>
  <si>
    <t xml:space="preserve">
青森市西大野5丁目24-11</t>
    <phoneticPr fontId="1"/>
  </si>
  <si>
    <t>外崎 昌希</t>
    <rPh sb="0" eb="2">
      <t>トノサキ</t>
    </rPh>
    <rPh sb="3" eb="4">
      <t>マサ</t>
    </rPh>
    <rPh sb="4" eb="5">
      <t>キ</t>
    </rPh>
    <phoneticPr fontId="1"/>
  </si>
  <si>
    <t>017-757-8853</t>
    <phoneticPr fontId="1"/>
  </si>
  <si>
    <t>017-757-8852</t>
    <phoneticPr fontId="1"/>
  </si>
  <si>
    <t>山本 甲</t>
    <rPh sb="0" eb="2">
      <t>ヤマモト</t>
    </rPh>
    <rPh sb="3" eb="4">
      <t>コウ</t>
    </rPh>
    <phoneticPr fontId="1"/>
  </si>
  <si>
    <t>017-718-8518</t>
    <phoneticPr fontId="1"/>
  </si>
  <si>
    <t>現在検討中
対応可能：6人×2ユニット</t>
    <rPh sb="0" eb="2">
      <t>ゲンザイ</t>
    </rPh>
    <rPh sb="2" eb="5">
      <t>ケントウチュウ</t>
    </rPh>
    <phoneticPr fontId="1"/>
  </si>
  <si>
    <t>斎藤 雅巳</t>
    <rPh sb="0" eb="2">
      <t>サイトウ</t>
    </rPh>
    <rPh sb="3" eb="5">
      <t>マサミ</t>
    </rPh>
    <phoneticPr fontId="1"/>
  </si>
  <si>
    <t>017-751-2019</t>
    <phoneticPr fontId="1"/>
  </si>
  <si>
    <t>藤田 英樹</t>
    <rPh sb="0" eb="2">
      <t>フジタ</t>
    </rPh>
    <rPh sb="3" eb="5">
      <t>ヒデキ</t>
    </rPh>
    <phoneticPr fontId="1"/>
  </si>
  <si>
    <t>017-787-2145</t>
    <phoneticPr fontId="1"/>
  </si>
  <si>
    <t>対応可能：時間帯、作業条件等要相談</t>
    <rPh sb="2" eb="4">
      <t>カノウ</t>
    </rPh>
    <rPh sb="5" eb="8">
      <t>ジカンタイ</t>
    </rPh>
    <rPh sb="9" eb="11">
      <t>サギョウ</t>
    </rPh>
    <rPh sb="11" eb="13">
      <t>ジョウケン</t>
    </rPh>
    <rPh sb="13" eb="14">
      <t>トウ</t>
    </rPh>
    <rPh sb="14" eb="15">
      <t>ヨウ</t>
    </rPh>
    <rPh sb="15" eb="17">
      <t>ソウダン</t>
    </rPh>
    <phoneticPr fontId="1"/>
  </si>
  <si>
    <t>・農家から持ち込まれたケールの選別及び袋詰め</t>
    <phoneticPr fontId="1"/>
  </si>
  <si>
    <t>越田範人</t>
    <rPh sb="0" eb="2">
      <t>コシタ</t>
    </rPh>
    <rPh sb="2" eb="4">
      <t>ノリヒト</t>
    </rPh>
    <phoneticPr fontId="1"/>
  </si>
  <si>
    <t>食品加工、接客・販売</t>
    <rPh sb="0" eb="2">
      <t>ショクヒン</t>
    </rPh>
    <rPh sb="2" eb="4">
      <t>カコウ</t>
    </rPh>
    <phoneticPr fontId="1"/>
  </si>
  <si>
    <t>利用者の作業スキルを上げてから取組を考えたい</t>
    <rPh sb="0" eb="3">
      <t>リヨウシャ</t>
    </rPh>
    <rPh sb="4" eb="6">
      <t>サギョウ</t>
    </rPh>
    <rPh sb="10" eb="11">
      <t>ア</t>
    </rPh>
    <rPh sb="15" eb="17">
      <t>トリクミ</t>
    </rPh>
    <rPh sb="18" eb="19">
      <t>カンガ</t>
    </rPh>
    <phoneticPr fontId="1"/>
  </si>
  <si>
    <t>古川 洋介</t>
    <rPh sb="0" eb="2">
      <t>コガワ</t>
    </rPh>
    <rPh sb="3" eb="5">
      <t>ヨウスケ</t>
    </rPh>
    <phoneticPr fontId="1"/>
  </si>
  <si>
    <t>017-764-0613</t>
    <phoneticPr fontId="1"/>
  </si>
  <si>
    <t>取り組んでいる</t>
    <phoneticPr fontId="1"/>
  </si>
  <si>
    <t xml:space="preserve">
・ミニトマトのパック詰め作業
</t>
    <phoneticPr fontId="1"/>
  </si>
  <si>
    <t>松野 拓哉</t>
    <rPh sb="0" eb="2">
      <t>マツノ</t>
    </rPh>
    <rPh sb="3" eb="5">
      <t>タクヤ</t>
    </rPh>
    <phoneticPr fontId="1"/>
  </si>
  <si>
    <t>017-755-5117</t>
    <phoneticPr fontId="1"/>
  </si>
  <si>
    <t>平内町</t>
    <rPh sb="0" eb="3">
      <t>ヒラナイマチ</t>
    </rPh>
    <phoneticPr fontId="1"/>
  </si>
  <si>
    <t>三浦 慎太郎</t>
    <rPh sb="0" eb="2">
      <t>ミウラ</t>
    </rPh>
    <rPh sb="3" eb="4">
      <t>シン</t>
    </rPh>
    <rPh sb="4" eb="6">
      <t>タロウ</t>
    </rPh>
    <phoneticPr fontId="1"/>
  </si>
  <si>
    <t>0174-27-3456</t>
    <phoneticPr fontId="1"/>
  </si>
  <si>
    <t>0174-27-3458</t>
    <phoneticPr fontId="1"/>
  </si>
  <si>
    <t>東青地域</t>
    <rPh sb="0" eb="1">
      <t>トウ</t>
    </rPh>
    <rPh sb="1" eb="2">
      <t>セイ</t>
    </rPh>
    <rPh sb="2" eb="4">
      <t>チイキ</t>
    </rPh>
    <phoneticPr fontId="1"/>
  </si>
  <si>
    <t>農作業,清掃,その他(村内縫製工場内での補助作業)</t>
    <rPh sb="0" eb="3">
      <t>ノウサギョウ</t>
    </rPh>
    <phoneticPr fontId="1"/>
  </si>
  <si>
    <t>対応可能：2人×５ユニット</t>
    <phoneticPr fontId="1"/>
  </si>
  <si>
    <t>社会福祉法人義栄会</t>
    <rPh sb="0" eb="6">
      <t>シャカイフクシホウジン</t>
    </rPh>
    <rPh sb="6" eb="7">
      <t>ギ</t>
    </rPh>
    <rPh sb="7" eb="8">
      <t>エイ</t>
    </rPh>
    <rPh sb="8" eb="9">
      <t>カイ</t>
    </rPh>
    <phoneticPr fontId="1"/>
  </si>
  <si>
    <t>月見野作業所</t>
    <phoneticPr fontId="1"/>
  </si>
  <si>
    <t>佐々木 琢磨</t>
    <rPh sb="0" eb="3">
      <t>ササキ</t>
    </rPh>
    <rPh sb="4" eb="6">
      <t>タクマ</t>
    </rPh>
    <phoneticPr fontId="1"/>
  </si>
  <si>
    <t>017-742-3004</t>
    <phoneticPr fontId="1"/>
  </si>
  <si>
    <t>017-742-3002</t>
    <phoneticPr fontId="1"/>
  </si>
  <si>
    <t>tsukimino.sagyo.srv@gmail.com</t>
    <phoneticPr fontId="1"/>
  </si>
  <si>
    <t>青森市大字駒込字月見野916番地1</t>
    <phoneticPr fontId="1"/>
  </si>
  <si>
    <t>買い物かご洗浄、パン・クッキー製造、農作業等</t>
    <rPh sb="18" eb="21">
      <t>ノウサギョウ</t>
    </rPh>
    <rPh sb="21" eb="22">
      <t>トウ</t>
    </rPh>
    <phoneticPr fontId="1"/>
  </si>
  <si>
    <t>対応可能：5人×1ユニット</t>
    <rPh sb="0" eb="2">
      <t>タイオウ</t>
    </rPh>
    <rPh sb="2" eb="4">
      <t>カノウ</t>
    </rPh>
    <rPh sb="6" eb="7">
      <t>ニン</t>
    </rPh>
    <phoneticPr fontId="1"/>
  </si>
  <si>
    <t>東青</t>
    <rPh sb="0" eb="2">
      <t>トウセイ</t>
    </rPh>
    <phoneticPr fontId="1"/>
  </si>
  <si>
    <t>特定非営利活動法人ドリーム工房</t>
    <rPh sb="0" eb="2">
      <t>トクテイ</t>
    </rPh>
    <rPh sb="2" eb="5">
      <t>ヒエイリ</t>
    </rPh>
    <rPh sb="5" eb="7">
      <t>カツドウ</t>
    </rPh>
    <rPh sb="7" eb="9">
      <t>ホウジン</t>
    </rPh>
    <rPh sb="13" eb="15">
      <t>コウボウ</t>
    </rPh>
    <phoneticPr fontId="1"/>
  </si>
  <si>
    <t>ドリーム工房</t>
    <rPh sb="4" eb="6">
      <t>コウボウ</t>
    </rPh>
    <phoneticPr fontId="1"/>
  </si>
  <si>
    <t>名古屋 あすか</t>
    <rPh sb="0" eb="3">
      <t>ナゴヤ</t>
    </rPh>
    <phoneticPr fontId="1"/>
  </si>
  <si>
    <t>017-763-0070</t>
    <phoneticPr fontId="1"/>
  </si>
  <si>
    <t>017-763-0071</t>
    <phoneticPr fontId="1"/>
  </si>
  <si>
    <t>dreamnag.aomori@gmail.com</t>
    <phoneticPr fontId="1"/>
  </si>
  <si>
    <t>青森市花園2丁目9-37</t>
    <rPh sb="0" eb="3">
      <t>アオモリシ</t>
    </rPh>
    <rPh sb="3" eb="5">
      <t>ハナゾノ</t>
    </rPh>
    <rPh sb="6" eb="8">
      <t>チョウメ</t>
    </rPh>
    <phoneticPr fontId="1"/>
  </si>
  <si>
    <t>工芸品の作成・販売、代行作業、リサイクル関係作業</t>
    <rPh sb="0" eb="3">
      <t>コウゲイヒン</t>
    </rPh>
    <rPh sb="4" eb="6">
      <t>サクセイ</t>
    </rPh>
    <rPh sb="7" eb="9">
      <t>ハンバイ</t>
    </rPh>
    <rPh sb="10" eb="12">
      <t>ダイコウ</t>
    </rPh>
    <rPh sb="12" eb="14">
      <t>サギョウ</t>
    </rPh>
    <rPh sb="20" eb="24">
      <t>カンケイサギョウ</t>
    </rPh>
    <phoneticPr fontId="1"/>
  </si>
  <si>
    <t>・藍の葉の調製</t>
    <rPh sb="1" eb="2">
      <t>アイ</t>
    </rPh>
    <rPh sb="3" eb="4">
      <t>ハ</t>
    </rPh>
    <rPh sb="5" eb="7">
      <t>チョウセイ</t>
    </rPh>
    <phoneticPr fontId="1"/>
  </si>
  <si>
    <t>社会福祉法人平舘福祉会 エコル</t>
    <phoneticPr fontId="1"/>
  </si>
  <si>
    <t>エコル</t>
    <phoneticPr fontId="1"/>
  </si>
  <si>
    <t>木浪 俊治</t>
    <rPh sb="0" eb="2">
      <t>キナミ</t>
    </rPh>
    <rPh sb="3" eb="5">
      <t>トシハル</t>
    </rPh>
    <phoneticPr fontId="1"/>
  </si>
  <si>
    <t>0174-25-3255</t>
    <phoneticPr fontId="1"/>
  </si>
  <si>
    <t>0174-25-3256</t>
    <phoneticPr fontId="1"/>
  </si>
  <si>
    <t>ecol.tairadatefukusikai@gmail.com</t>
    <phoneticPr fontId="1"/>
  </si>
  <si>
    <t>東津軽郡外ヶ浜町平舘根岸湯の沢260-1</t>
    <phoneticPr fontId="1"/>
  </si>
  <si>
    <t>青森市、東津軽郡</t>
    <rPh sb="0" eb="3">
      <t>アオモリシ</t>
    </rPh>
    <rPh sb="4" eb="7">
      <t>ヒガシツガル</t>
    </rPh>
    <rPh sb="7" eb="8">
      <t>グン</t>
    </rPh>
    <phoneticPr fontId="1"/>
  </si>
  <si>
    <t>リサイクル関係作業等</t>
    <rPh sb="5" eb="7">
      <t>カンケイ</t>
    </rPh>
    <rPh sb="7" eb="9">
      <t>サギョウ</t>
    </rPh>
    <rPh sb="9" eb="10">
      <t>トウ</t>
    </rPh>
    <phoneticPr fontId="1"/>
  </si>
  <si>
    <t>対応可能：5人×1ユニット（他の作業との兼ね合いから週1回程度）</t>
    <rPh sb="14" eb="23">
      <t>ホカノサギョウトノカネア</t>
    </rPh>
    <rPh sb="26" eb="27">
      <t>シュウ</t>
    </rPh>
    <rPh sb="28" eb="31">
      <t>カイテイド</t>
    </rPh>
    <phoneticPr fontId="1"/>
  </si>
  <si>
    <t>施設内就労</t>
    <phoneticPr fontId="1"/>
  </si>
  <si>
    <t>施設長　安部知幸
サビ管　上ノ山貴博</t>
    <rPh sb="0" eb="3">
      <t>シセツチョウ</t>
    </rPh>
    <rPh sb="4" eb="6">
      <t>アベ</t>
    </rPh>
    <rPh sb="6" eb="7">
      <t>シ</t>
    </rPh>
    <rPh sb="7" eb="8">
      <t>コウ</t>
    </rPh>
    <rPh sb="11" eb="12">
      <t>カン</t>
    </rPh>
    <rPh sb="13" eb="14">
      <t>カミ</t>
    </rPh>
    <rPh sb="15" eb="16">
      <t>ヤマ</t>
    </rPh>
    <rPh sb="16" eb="18">
      <t>タカヒロ</t>
    </rPh>
    <phoneticPr fontId="1"/>
  </si>
  <si>
    <t>0178-38-6674</t>
    <phoneticPr fontId="1"/>
  </si>
  <si>
    <t>おいらせ町、十和田市、三沢市、五戸町、八戸市</t>
    <rPh sb="4" eb="5">
      <t>チョウ</t>
    </rPh>
    <rPh sb="6" eb="9">
      <t>トワダ</t>
    </rPh>
    <rPh sb="9" eb="10">
      <t>シ</t>
    </rPh>
    <rPh sb="11" eb="14">
      <t>ミサワシ</t>
    </rPh>
    <rPh sb="15" eb="17">
      <t>ゴノヘ</t>
    </rPh>
    <rPh sb="17" eb="18">
      <t>マチ</t>
    </rPh>
    <rPh sb="19" eb="22">
      <t>ハチノヘシ</t>
    </rPh>
    <phoneticPr fontId="1"/>
  </si>
  <si>
    <t>対応可能：4人×3ユニット（応相談）</t>
    <rPh sb="6" eb="7">
      <t>ニン</t>
    </rPh>
    <rPh sb="14" eb="17">
      <t>オウソウダン</t>
    </rPh>
    <phoneticPr fontId="1"/>
  </si>
  <si>
    <t>八戸の系列施設はB型
年中対応可、草刈も可（応相談）</t>
    <rPh sb="0" eb="2">
      <t>ハチノヘ</t>
    </rPh>
    <rPh sb="3" eb="5">
      <t>ケイレツ</t>
    </rPh>
    <rPh sb="5" eb="7">
      <t>シセツ</t>
    </rPh>
    <rPh sb="9" eb="10">
      <t>ガタ</t>
    </rPh>
    <rPh sb="11" eb="13">
      <t>ネンジュウ</t>
    </rPh>
    <rPh sb="13" eb="15">
      <t>タイオウ</t>
    </rPh>
    <rPh sb="15" eb="16">
      <t>カ</t>
    </rPh>
    <rPh sb="17" eb="19">
      <t>クサカ</t>
    </rPh>
    <rPh sb="20" eb="21">
      <t>カ</t>
    </rPh>
    <rPh sb="22" eb="25">
      <t>オウソウダン</t>
    </rPh>
    <phoneticPr fontId="1"/>
  </si>
  <si>
    <t>管理者　小笠原麻衣子</t>
    <rPh sb="0" eb="3">
      <t>カンリシャ</t>
    </rPh>
    <rPh sb="4" eb="7">
      <t>オガサワラ</t>
    </rPh>
    <rPh sb="7" eb="10">
      <t>マイコ</t>
    </rPh>
    <phoneticPr fontId="1"/>
  </si>
  <si>
    <t>0176-58-5661</t>
    <phoneticPr fontId="1"/>
  </si>
  <si>
    <t>art-square-misawa@rakuseikai.or.jp</t>
    <phoneticPr fontId="1"/>
  </si>
  <si>
    <t>A型が接客、厨房、調理、B型が物販、アンテナショップ、イベント出品している
以前は加工会社でごぼうの皮むき（ごぼう茶）をしていた
年間の作業はあるが、冬場はやや空いている。応相談。</t>
    <rPh sb="1" eb="2">
      <t>ガタ</t>
    </rPh>
    <rPh sb="3" eb="5">
      <t>セッキャク</t>
    </rPh>
    <rPh sb="6" eb="8">
      <t>チュウボウ</t>
    </rPh>
    <rPh sb="9" eb="11">
      <t>チョウリ</t>
    </rPh>
    <rPh sb="13" eb="14">
      <t>ガタ</t>
    </rPh>
    <rPh sb="15" eb="17">
      <t>ブッパン</t>
    </rPh>
    <rPh sb="31" eb="33">
      <t>シュッピン</t>
    </rPh>
    <rPh sb="38" eb="40">
      <t>イゼン</t>
    </rPh>
    <rPh sb="41" eb="43">
      <t>カコウ</t>
    </rPh>
    <rPh sb="43" eb="45">
      <t>ガイシャ</t>
    </rPh>
    <rPh sb="50" eb="51">
      <t>カワ</t>
    </rPh>
    <rPh sb="57" eb="58">
      <t>チャ</t>
    </rPh>
    <rPh sb="65" eb="67">
      <t>ネンカン</t>
    </rPh>
    <rPh sb="68" eb="70">
      <t>サギョウ</t>
    </rPh>
    <rPh sb="75" eb="77">
      <t>フユバ</t>
    </rPh>
    <rPh sb="80" eb="81">
      <t>ア</t>
    </rPh>
    <rPh sb="86" eb="89">
      <t>オウソウダン</t>
    </rPh>
    <phoneticPr fontId="1"/>
  </si>
  <si>
    <t>理事長　橋本鉄男
橋本</t>
    <rPh sb="0" eb="3">
      <t>リジチョウ</t>
    </rPh>
    <rPh sb="4" eb="6">
      <t>ハシモト</t>
    </rPh>
    <rPh sb="6" eb="8">
      <t>テツオ</t>
    </rPh>
    <rPh sb="9" eb="11">
      <t>ハシモト</t>
    </rPh>
    <phoneticPr fontId="1"/>
  </si>
  <si>
    <t>0176-53-6413
080-1664-3038</t>
    <phoneticPr fontId="1"/>
  </si>
  <si>
    <t>0176-53-6413</t>
    <phoneticPr fontId="1"/>
  </si>
  <si>
    <t>yuuai3146@yahoo.co.jp</t>
    <phoneticPr fontId="1"/>
  </si>
  <si>
    <t>午前中はごぼうの梱包、午後なら対応可、他に週2回は緑化作業（春～秋）、応相談</t>
    <rPh sb="0" eb="3">
      <t>ゴゼンチュウ</t>
    </rPh>
    <rPh sb="8" eb="10">
      <t>コンポウ</t>
    </rPh>
    <rPh sb="11" eb="13">
      <t>ゴゴ</t>
    </rPh>
    <rPh sb="15" eb="17">
      <t>タイオウ</t>
    </rPh>
    <rPh sb="17" eb="18">
      <t>カ</t>
    </rPh>
    <rPh sb="19" eb="20">
      <t>ホカ</t>
    </rPh>
    <rPh sb="21" eb="22">
      <t>シュウ</t>
    </rPh>
    <rPh sb="23" eb="24">
      <t>カイ</t>
    </rPh>
    <rPh sb="25" eb="27">
      <t>リョクカ</t>
    </rPh>
    <rPh sb="27" eb="29">
      <t>サギョウ</t>
    </rPh>
    <rPh sb="30" eb="31">
      <t>ハル</t>
    </rPh>
    <rPh sb="32" eb="33">
      <t>アキ</t>
    </rPh>
    <rPh sb="35" eb="38">
      <t>オウソウダン</t>
    </rPh>
    <phoneticPr fontId="1"/>
  </si>
  <si>
    <t>管理者　沼田珠緒
サビ管　沼田有貴
職業指導員　山本璃子</t>
    <rPh sb="0" eb="3">
      <t>カンリシャ</t>
    </rPh>
    <rPh sb="4" eb="6">
      <t>ヌマタ</t>
    </rPh>
    <rPh sb="6" eb="8">
      <t>タマオ</t>
    </rPh>
    <rPh sb="11" eb="12">
      <t>カン</t>
    </rPh>
    <rPh sb="13" eb="15">
      <t>ヌマタ</t>
    </rPh>
    <rPh sb="15" eb="16">
      <t>ユウ</t>
    </rPh>
    <rPh sb="16" eb="17">
      <t>キ</t>
    </rPh>
    <rPh sb="18" eb="20">
      <t>ショクギョウ</t>
    </rPh>
    <rPh sb="20" eb="23">
      <t>シドウイン</t>
    </rPh>
    <rPh sb="24" eb="26">
      <t>ヤマモト</t>
    </rPh>
    <rPh sb="26" eb="28">
      <t>リコ</t>
    </rPh>
    <phoneticPr fontId="1"/>
  </si>
  <si>
    <t>30分圏内</t>
    <rPh sb="2" eb="3">
      <t>フン</t>
    </rPh>
    <rPh sb="3" eb="5">
      <t>ケンナイ</t>
    </rPh>
    <phoneticPr fontId="1"/>
  </si>
  <si>
    <t>軽作業のみ請負可
11月～室内作業可</t>
    <rPh sb="0" eb="3">
      <t>ケイサギョウ</t>
    </rPh>
    <rPh sb="5" eb="7">
      <t>ウケオイ</t>
    </rPh>
    <rPh sb="7" eb="8">
      <t>カ</t>
    </rPh>
    <rPh sb="11" eb="13">
      <t>ガツカラ</t>
    </rPh>
    <rPh sb="13" eb="15">
      <t>シツナイ</t>
    </rPh>
    <rPh sb="15" eb="17">
      <t>サギョウ</t>
    </rPh>
    <rPh sb="17" eb="18">
      <t>カ</t>
    </rPh>
    <phoneticPr fontId="1"/>
  </si>
  <si>
    <t>施設長　附田
松山</t>
    <rPh sb="0" eb="3">
      <t>シセツチョウ</t>
    </rPh>
    <rPh sb="4" eb="6">
      <t>ツクダ</t>
    </rPh>
    <rPh sb="7" eb="9">
      <t>マツヤマ</t>
    </rPh>
    <phoneticPr fontId="1"/>
  </si>
  <si>
    <t>0176-62-3694</t>
    <phoneticPr fontId="1"/>
  </si>
  <si>
    <t>上北郡七戸町字舘野32-15</t>
    <phoneticPr fontId="1"/>
  </si>
  <si>
    <t>七戸町、十和田市、東北町、三沢市　片道30分以内</t>
    <rPh sb="0" eb="3">
      <t>シチノヘマチ</t>
    </rPh>
    <rPh sb="4" eb="8">
      <t>トワダシ</t>
    </rPh>
    <rPh sb="9" eb="12">
      <t>トウホクマチ</t>
    </rPh>
    <rPh sb="13" eb="16">
      <t>ミサワシ</t>
    </rPh>
    <rPh sb="17" eb="19">
      <t>カタミチ</t>
    </rPh>
    <rPh sb="21" eb="22">
      <t>フン</t>
    </rPh>
    <rPh sb="22" eb="24">
      <t>イナイ</t>
    </rPh>
    <phoneticPr fontId="1"/>
  </si>
  <si>
    <t>就労継続支援B型ルミエール</t>
    <phoneticPr fontId="1"/>
  </si>
  <si>
    <t>管理者　苫米地　陽</t>
    <rPh sb="0" eb="3">
      <t>カンリシャ</t>
    </rPh>
    <rPh sb="4" eb="7">
      <t>トマベチ</t>
    </rPh>
    <rPh sb="8" eb="9">
      <t>ヨウ</t>
    </rPh>
    <phoneticPr fontId="1"/>
  </si>
  <si>
    <t>0176-66-7563</t>
    <phoneticPr fontId="1"/>
  </si>
  <si>
    <t>lumiere.takinou@gmail.com</t>
    <phoneticPr fontId="1"/>
  </si>
  <si>
    <t>十和田市内※</t>
    <rPh sb="0" eb="5">
      <t>トワダシナイ</t>
    </rPh>
    <phoneticPr fontId="1"/>
  </si>
  <si>
    <t>※十和田市外の場合は、別途移動費がかかる
※内職等、汚れないものであれば施設内で可能かもしれない</t>
    <rPh sb="1" eb="4">
      <t>トワダ</t>
    </rPh>
    <rPh sb="4" eb="5">
      <t>シ</t>
    </rPh>
    <rPh sb="5" eb="6">
      <t>ソト</t>
    </rPh>
    <rPh sb="7" eb="9">
      <t>バアイ</t>
    </rPh>
    <rPh sb="11" eb="13">
      <t>ベット</t>
    </rPh>
    <rPh sb="13" eb="15">
      <t>イドウ</t>
    </rPh>
    <rPh sb="15" eb="16">
      <t>ヒ</t>
    </rPh>
    <rPh sb="22" eb="24">
      <t>ナイショク</t>
    </rPh>
    <rPh sb="24" eb="25">
      <t>トウ</t>
    </rPh>
    <rPh sb="26" eb="27">
      <t>ヨゴ</t>
    </rPh>
    <rPh sb="36" eb="39">
      <t>シセツナイ</t>
    </rPh>
    <rPh sb="40" eb="42">
      <t>カノウ</t>
    </rPh>
    <phoneticPr fontId="1"/>
  </si>
  <si>
    <t>管理者　阿部孝浩</t>
    <rPh sb="0" eb="3">
      <t>カンリシャ</t>
    </rPh>
    <rPh sb="4" eb="6">
      <t>アベ</t>
    </rPh>
    <rPh sb="6" eb="8">
      <t>タカヒロ</t>
    </rPh>
    <phoneticPr fontId="1"/>
  </si>
  <si>
    <t>0176-24-0778</t>
    <phoneticPr fontId="1"/>
  </si>
  <si>
    <t>十和田市内（片道20分以内）</t>
    <rPh sb="0" eb="5">
      <t>トワダシナイ</t>
    </rPh>
    <rPh sb="6" eb="8">
      <t>カタミチ</t>
    </rPh>
    <rPh sb="10" eb="11">
      <t>フン</t>
    </rPh>
    <rPh sb="11" eb="13">
      <t>イナイ</t>
    </rPh>
    <phoneticPr fontId="1"/>
  </si>
  <si>
    <t>クッキー製造販売、リサイクル</t>
    <rPh sb="6" eb="8">
      <t>ハンバイ</t>
    </rPh>
    <phoneticPr fontId="1"/>
  </si>
  <si>
    <t>施設外就労</t>
    <rPh sb="0" eb="3">
      <t>シセツガイ</t>
    </rPh>
    <rPh sb="3" eb="5">
      <t>シュウロウ</t>
    </rPh>
    <phoneticPr fontId="1"/>
  </si>
  <si>
    <t>対応可能：3名×１ユニット</t>
    <rPh sb="2" eb="4">
      <t>カノウ</t>
    </rPh>
    <rPh sb="6" eb="7">
      <t>メイ</t>
    </rPh>
    <phoneticPr fontId="1"/>
  </si>
  <si>
    <t>職員不足、利用者の年齢が高めなので体力・能力に不安
簡単な片付けなら可能かも</t>
    <rPh sb="0" eb="2">
      <t>ショクイン</t>
    </rPh>
    <rPh sb="2" eb="4">
      <t>ブソク</t>
    </rPh>
    <rPh sb="5" eb="8">
      <t>リヨウシャ</t>
    </rPh>
    <rPh sb="9" eb="11">
      <t>ネンレイ</t>
    </rPh>
    <rPh sb="12" eb="13">
      <t>タカ</t>
    </rPh>
    <rPh sb="17" eb="19">
      <t>タイリョク</t>
    </rPh>
    <rPh sb="20" eb="22">
      <t>ノウリョク</t>
    </rPh>
    <rPh sb="23" eb="25">
      <t>フアン</t>
    </rPh>
    <rPh sb="26" eb="28">
      <t>カンタン</t>
    </rPh>
    <rPh sb="29" eb="31">
      <t>カタヅ</t>
    </rPh>
    <rPh sb="34" eb="36">
      <t>カノウ</t>
    </rPh>
    <phoneticPr fontId="1"/>
  </si>
  <si>
    <t>就労継続支援事業所　情熱</t>
    <phoneticPr fontId="1"/>
  </si>
  <si>
    <t>サビ管　梅田久美子</t>
    <rPh sb="2" eb="3">
      <t>カン</t>
    </rPh>
    <rPh sb="4" eb="6">
      <t>ウメタ</t>
    </rPh>
    <rPh sb="6" eb="9">
      <t>クミコ</t>
    </rPh>
    <phoneticPr fontId="1"/>
  </si>
  <si>
    <t>0176-58-0508</t>
    <phoneticPr fontId="1"/>
  </si>
  <si>
    <t>info@towa-support.co.jp</t>
    <phoneticPr fontId="1"/>
  </si>
  <si>
    <t>片道15分程度</t>
    <rPh sb="0" eb="2">
      <t>カタミチ</t>
    </rPh>
    <rPh sb="4" eb="5">
      <t>フン</t>
    </rPh>
    <rPh sb="5" eb="7">
      <t>テイド</t>
    </rPh>
    <phoneticPr fontId="1"/>
  </si>
  <si>
    <t>対応要相談：5人×2ユニット</t>
    <rPh sb="2" eb="3">
      <t>ヨウ</t>
    </rPh>
    <rPh sb="3" eb="5">
      <t>ソウダン</t>
    </rPh>
    <phoneticPr fontId="1"/>
  </si>
  <si>
    <t>※連休前、お盆前、年末年始前１ヶ月が忙しい
それ以外であれば、前もって相談してもらえれば融通が利く</t>
    <rPh sb="1" eb="4">
      <t>レンキュウマエ</t>
    </rPh>
    <rPh sb="6" eb="8">
      <t>ボンマエ</t>
    </rPh>
    <rPh sb="9" eb="11">
      <t>ネンマツ</t>
    </rPh>
    <rPh sb="11" eb="13">
      <t>ネンシ</t>
    </rPh>
    <rPh sb="13" eb="14">
      <t>マエ</t>
    </rPh>
    <rPh sb="16" eb="17">
      <t>ゲツ</t>
    </rPh>
    <rPh sb="18" eb="19">
      <t>イソガ</t>
    </rPh>
    <rPh sb="24" eb="26">
      <t>イガイ</t>
    </rPh>
    <rPh sb="31" eb="32">
      <t>マエ</t>
    </rPh>
    <rPh sb="35" eb="37">
      <t>ソウダン</t>
    </rPh>
    <rPh sb="44" eb="46">
      <t>ユウズウ</t>
    </rPh>
    <rPh sb="47" eb="48">
      <t>キ</t>
    </rPh>
    <phoneticPr fontId="1"/>
  </si>
  <si>
    <t>下川原　佐知</t>
    <rPh sb="0" eb="3">
      <t>シモガワラ</t>
    </rPh>
    <rPh sb="4" eb="6">
      <t>サチ</t>
    </rPh>
    <phoneticPr fontId="1"/>
  </si>
  <si>
    <t>0176-51-6126</t>
    <phoneticPr fontId="1"/>
  </si>
  <si>
    <t>片道30分程度</t>
    <rPh sb="0" eb="2">
      <t>カタミチ</t>
    </rPh>
    <rPh sb="4" eb="5">
      <t>フン</t>
    </rPh>
    <rPh sb="5" eb="7">
      <t>テイド</t>
    </rPh>
    <phoneticPr fontId="1"/>
  </si>
  <si>
    <t>代表　日野口敏章</t>
    <rPh sb="0" eb="2">
      <t>ダイヒョウ</t>
    </rPh>
    <rPh sb="3" eb="4">
      <t>ヒ</t>
    </rPh>
    <rPh sb="4" eb="6">
      <t>ノグチ</t>
    </rPh>
    <rPh sb="6" eb="8">
      <t>トシアキ</t>
    </rPh>
    <phoneticPr fontId="1"/>
  </si>
  <si>
    <t>0176-27-6779</t>
    <phoneticPr fontId="1"/>
  </si>
  <si>
    <t>施設内就労</t>
    <rPh sb="0" eb="3">
      <t>シセツナイ</t>
    </rPh>
    <rPh sb="3" eb="5">
      <t>シュウロウ</t>
    </rPh>
    <phoneticPr fontId="1"/>
  </si>
  <si>
    <t>※土曜日9:00～12:15</t>
    <rPh sb="1" eb="3">
      <t>ドヨウ</t>
    </rPh>
    <rPh sb="3" eb="4">
      <t>ビ</t>
    </rPh>
    <phoneticPr fontId="1"/>
  </si>
  <si>
    <t>代表取締役　長畑幸治
サビ管　漆戸　和広</t>
    <rPh sb="0" eb="2">
      <t>ダイヒョウ</t>
    </rPh>
    <rPh sb="2" eb="5">
      <t>トリシマリヤク</t>
    </rPh>
    <rPh sb="6" eb="8">
      <t>ナガハタ</t>
    </rPh>
    <rPh sb="8" eb="10">
      <t>コウジ</t>
    </rPh>
    <rPh sb="13" eb="14">
      <t>カン</t>
    </rPh>
    <rPh sb="15" eb="17">
      <t>ウルシド</t>
    </rPh>
    <rPh sb="18" eb="19">
      <t>カズ</t>
    </rPh>
    <rPh sb="19" eb="20">
      <t>ヒロシ</t>
    </rPh>
    <phoneticPr fontId="1"/>
  </si>
  <si>
    <t>0176-58-0815</t>
    <phoneticPr fontId="1"/>
  </si>
  <si>
    <t>片道30分程度
※応相談</t>
    <rPh sb="0" eb="2">
      <t>カタミチ</t>
    </rPh>
    <rPh sb="4" eb="5">
      <t>フン</t>
    </rPh>
    <rPh sb="5" eb="7">
      <t>テイド</t>
    </rPh>
    <rPh sb="9" eb="12">
      <t>オウソウダン</t>
    </rPh>
    <phoneticPr fontId="1"/>
  </si>
  <si>
    <t>サビ管　杉山</t>
    <rPh sb="2" eb="3">
      <t>カン</t>
    </rPh>
    <rPh sb="4" eb="6">
      <t>スギヤマ</t>
    </rPh>
    <phoneticPr fontId="1"/>
  </si>
  <si>
    <t>0176-58-5376</t>
  </si>
  <si>
    <t>六戸町及び周辺　片道20分まで</t>
    <rPh sb="0" eb="3">
      <t>ロクノヘマチ</t>
    </rPh>
    <rPh sb="3" eb="4">
      <t>オヨ</t>
    </rPh>
    <rPh sb="5" eb="7">
      <t>シュウヘン</t>
    </rPh>
    <rPh sb="8" eb="10">
      <t>カタミチ</t>
    </rPh>
    <rPh sb="12" eb="13">
      <t>フン</t>
    </rPh>
    <phoneticPr fontId="1"/>
  </si>
  <si>
    <t>少数で高齢な方が多く、生産活動科目としての対応は困難</t>
    <rPh sb="0" eb="2">
      <t>ショウスウ</t>
    </rPh>
    <rPh sb="3" eb="5">
      <t>コウレイ</t>
    </rPh>
    <rPh sb="6" eb="7">
      <t>カタ</t>
    </rPh>
    <rPh sb="8" eb="9">
      <t>オオ</t>
    </rPh>
    <rPh sb="11" eb="13">
      <t>セイサン</t>
    </rPh>
    <rPh sb="13" eb="15">
      <t>カツドウ</t>
    </rPh>
    <rPh sb="15" eb="17">
      <t>カモク</t>
    </rPh>
    <rPh sb="21" eb="23">
      <t>タイオウ</t>
    </rPh>
    <rPh sb="24" eb="26">
      <t>コンナン</t>
    </rPh>
    <phoneticPr fontId="1"/>
  </si>
  <si>
    <t>CROSS</t>
    <phoneticPr fontId="1"/>
  </si>
  <si>
    <t>管理者兼サビ管　山端　亜矢子</t>
    <rPh sb="0" eb="3">
      <t>カンリシャ</t>
    </rPh>
    <rPh sb="3" eb="4">
      <t>ケン</t>
    </rPh>
    <rPh sb="6" eb="7">
      <t>カン</t>
    </rPh>
    <rPh sb="8" eb="10">
      <t>ヤマハタ</t>
    </rPh>
    <rPh sb="11" eb="14">
      <t>アヤコ</t>
    </rPh>
    <phoneticPr fontId="1"/>
  </si>
  <si>
    <t>0176-58-7145</t>
    <phoneticPr fontId="1"/>
  </si>
  <si>
    <t>0176-58-7146</t>
    <phoneticPr fontId="1"/>
  </si>
  <si>
    <t>yamahata@arch-plus.org</t>
    <phoneticPr fontId="1"/>
  </si>
  <si>
    <t>上北郡東北町大浦字境ノ沢4-57</t>
    <phoneticPr fontId="1"/>
  </si>
  <si>
    <t>農産物加工、きくらげ栽培販売</t>
    <rPh sb="0" eb="3">
      <t>ノウサンブツ</t>
    </rPh>
    <rPh sb="3" eb="5">
      <t>カコウ</t>
    </rPh>
    <rPh sb="10" eb="12">
      <t>サイバイ</t>
    </rPh>
    <rPh sb="12" eb="14">
      <t>ハンバイ</t>
    </rPh>
    <phoneticPr fontId="1"/>
  </si>
  <si>
    <t>対応要相談</t>
    <rPh sb="0" eb="1">
      <t>タイオウ</t>
    </rPh>
    <rPh sb="1" eb="2">
      <t>ヨウ</t>
    </rPh>
    <rPh sb="2" eb="4">
      <t>ソウダン</t>
    </rPh>
    <phoneticPr fontId="1"/>
  </si>
  <si>
    <t>林業（ヒバチップの袋詰め）</t>
    <rPh sb="9" eb="11">
      <t>フクロヅ</t>
    </rPh>
    <phoneticPr fontId="1"/>
  </si>
  <si>
    <t>ミニトマト（パック及び段ボール箱へのシール貼り）</t>
    <rPh sb="9" eb="10">
      <t>オヨ</t>
    </rPh>
    <rPh sb="11" eb="12">
      <t>ダン</t>
    </rPh>
    <rPh sb="15" eb="16">
      <t>バコ</t>
    </rPh>
    <rPh sb="21" eb="22">
      <t>ハ</t>
    </rPh>
    <phoneticPr fontId="1"/>
  </si>
  <si>
    <t>カシス（加工）</t>
    <rPh sb="4" eb="6">
      <t>カコウ</t>
    </rPh>
    <phoneticPr fontId="1"/>
  </si>
  <si>
    <t>かぶ（事業所で栽培）</t>
    <rPh sb="3" eb="6">
      <t>ジギョウショ</t>
    </rPh>
    <rPh sb="7" eb="9">
      <t>サイバイ</t>
    </rPh>
    <phoneticPr fontId="1"/>
  </si>
  <si>
    <t>大豆（事業所で栽培）</t>
    <rPh sb="0" eb="2">
      <t>ダイズ</t>
    </rPh>
    <rPh sb="3" eb="6">
      <t>ジギョウショ</t>
    </rPh>
    <rPh sb="7" eb="9">
      <t>サイバイ</t>
    </rPh>
    <phoneticPr fontId="1"/>
  </si>
  <si>
    <t>カシス（事業所で栽培）</t>
    <rPh sb="4" eb="7">
      <t>ジギョウショ</t>
    </rPh>
    <rPh sb="8" eb="10">
      <t>サイバイ</t>
    </rPh>
    <phoneticPr fontId="1"/>
  </si>
  <si>
    <t>・敷地隣の野菜食品加工会社にて青果物の袋詰め、青果物の洗い、カットなどの加工、真空パック加工（経営者が同じ）</t>
    <rPh sb="1" eb="3">
      <t>シキチ</t>
    </rPh>
    <rPh sb="3" eb="4">
      <t>トナリ</t>
    </rPh>
    <rPh sb="47" eb="50">
      <t>ケイエイシャ</t>
    </rPh>
    <rPh sb="51" eb="52">
      <t>オナ</t>
    </rPh>
    <phoneticPr fontId="1"/>
  </si>
  <si>
    <t>-</t>
    <phoneticPr fontId="1"/>
  </si>
  <si>
    <t>その他（真空パック加工）</t>
    <rPh sb="2" eb="3">
      <t>タ</t>
    </rPh>
    <rPh sb="4" eb="6">
      <t>シンクウ</t>
    </rPh>
    <rPh sb="9" eb="11">
      <t>カコウ</t>
    </rPh>
    <phoneticPr fontId="1"/>
  </si>
  <si>
    <t>就労継続支援事業所　情熱</t>
    <phoneticPr fontId="1"/>
  </si>
  <si>
    <t>A型</t>
    <rPh sb="1" eb="2">
      <t>ガタ</t>
    </rPh>
    <phoneticPr fontId="1"/>
  </si>
  <si>
    <t>その他（稲苗の運搬）</t>
    <rPh sb="2" eb="3">
      <t>タ</t>
    </rPh>
    <rPh sb="4" eb="6">
      <t>イネナエ</t>
    </rPh>
    <rPh sb="7" eb="9">
      <t>ウンパン</t>
    </rPh>
    <phoneticPr fontId="1"/>
  </si>
  <si>
    <t>その他（水路の泥上げ）</t>
    <rPh sb="2" eb="3">
      <t>タ</t>
    </rPh>
    <rPh sb="4" eb="6">
      <t>スイロ</t>
    </rPh>
    <rPh sb="7" eb="9">
      <t>ドロア</t>
    </rPh>
    <phoneticPr fontId="1"/>
  </si>
  <si>
    <t>ブロッコリー（除草）</t>
    <rPh sb="7" eb="9">
      <t>ジョソウ</t>
    </rPh>
    <phoneticPr fontId="1"/>
  </si>
  <si>
    <t>藍（定植）</t>
    <rPh sb="0" eb="1">
      <t>アイ</t>
    </rPh>
    <rPh sb="2" eb="4">
      <t>テイショク</t>
    </rPh>
    <phoneticPr fontId="1"/>
  </si>
  <si>
    <t>トマト（袋詰め）</t>
    <rPh sb="4" eb="6">
      <t>フクロヅ</t>
    </rPh>
    <phoneticPr fontId="1"/>
  </si>
  <si>
    <t>水稲（事業所で栽培）</t>
    <rPh sb="0" eb="2">
      <t>スイトウ</t>
    </rPh>
    <rPh sb="3" eb="6">
      <t>ジギョウショ</t>
    </rPh>
    <rPh sb="7" eb="9">
      <t>サイバイ</t>
    </rPh>
    <phoneticPr fontId="1"/>
  </si>
  <si>
    <t>水産業（漁具の修繕・加工）※ホタテカゴ、つりロープ、漁網</t>
    <rPh sb="0" eb="3">
      <t>スイサンギョウ</t>
    </rPh>
    <rPh sb="26" eb="28">
      <t>ギョモウ</t>
    </rPh>
    <phoneticPr fontId="1"/>
  </si>
  <si>
    <t>林業（薪材生産）※伐木から製材まで</t>
    <rPh sb="0" eb="2">
      <t>リンギョウ</t>
    </rPh>
    <phoneticPr fontId="1"/>
  </si>
  <si>
    <t>月見野作業所</t>
    <rPh sb="0" eb="6">
      <t>ツキミノサギョウショ</t>
    </rPh>
    <phoneticPr fontId="1"/>
  </si>
  <si>
    <t>青森市大字駒込字月見野916-1</t>
    <rPh sb="0" eb="5">
      <t>アオモリシオオアザ</t>
    </rPh>
    <rPh sb="5" eb="7">
      <t>コマゴメ</t>
    </rPh>
    <rPh sb="7" eb="8">
      <t>アザ</t>
    </rPh>
    <rPh sb="8" eb="11">
      <t>ツキミノ</t>
    </rPh>
    <phoneticPr fontId="1"/>
  </si>
  <si>
    <t>トマト（除草）</t>
    <rPh sb="4" eb="6">
      <t>ジョソウ</t>
    </rPh>
    <phoneticPr fontId="1"/>
  </si>
  <si>
    <t>ドリーム工房</t>
    <rPh sb="4" eb="6">
      <t>コウボウ</t>
    </rPh>
    <phoneticPr fontId="1"/>
  </si>
  <si>
    <t>青森市花園二丁目9-37</t>
    <rPh sb="0" eb="3">
      <t>アオモリシ</t>
    </rPh>
    <rPh sb="3" eb="8">
      <t>ハナゾノニチョウメ</t>
    </rPh>
    <phoneticPr fontId="1"/>
  </si>
  <si>
    <t>りんご（収穫）</t>
    <rPh sb="4" eb="6">
      <t>シュウカク</t>
    </rPh>
    <phoneticPr fontId="1"/>
  </si>
  <si>
    <t>りんご（枝片付け）</t>
    <rPh sb="4" eb="5">
      <t>エダ</t>
    </rPh>
    <rPh sb="5" eb="7">
      <t>カタヅ</t>
    </rPh>
    <phoneticPr fontId="1"/>
  </si>
  <si>
    <t>カシス（収穫）</t>
    <rPh sb="4" eb="6">
      <t>シュウカク</t>
    </rPh>
    <phoneticPr fontId="1"/>
  </si>
  <si>
    <t>エコル</t>
    <phoneticPr fontId="1"/>
  </si>
  <si>
    <t>外ヶ浜町平舘根岸湯の沢260-1</t>
    <rPh sb="0" eb="4">
      <t>ソトガハママチ</t>
    </rPh>
    <rPh sb="4" eb="6">
      <t>タイラダテ</t>
    </rPh>
    <rPh sb="6" eb="8">
      <t>ネギシ</t>
    </rPh>
    <rPh sb="8" eb="9">
      <t>ユ</t>
    </rPh>
    <rPh sb="10" eb="11">
      <t>サワ</t>
    </rPh>
    <phoneticPr fontId="1"/>
  </si>
  <si>
    <t>CROSS</t>
    <phoneticPr fontId="1"/>
  </si>
  <si>
    <t>上北郡東北町大浦字境ノ沢4-57</t>
    <rPh sb="0" eb="3">
      <t>カミキタグン</t>
    </rPh>
    <rPh sb="3" eb="6">
      <t>トウホクマチ</t>
    </rPh>
    <rPh sb="6" eb="8">
      <t>オオウラ</t>
    </rPh>
    <rPh sb="8" eb="9">
      <t>アザ</t>
    </rPh>
    <rPh sb="9" eb="10">
      <t>サカイ</t>
    </rPh>
    <rPh sb="11" eb="12">
      <t>サワ</t>
    </rPh>
    <phoneticPr fontId="1"/>
  </si>
  <si>
    <t>きくらげ（栽培）</t>
    <rPh sb="5" eb="7">
      <t>サイバイ</t>
    </rPh>
    <phoneticPr fontId="1"/>
  </si>
  <si>
    <t>きくらげ（出荷作業）</t>
    <rPh sb="5" eb="9">
      <t>シュッカサギョウ</t>
    </rPh>
    <phoneticPr fontId="1"/>
  </si>
  <si>
    <t>ごぼう（掘り）</t>
    <rPh sb="4" eb="5">
      <t>ホ</t>
    </rPh>
    <phoneticPr fontId="1"/>
  </si>
  <si>
    <t>ごぼう（選別）</t>
    <rPh sb="4" eb="6">
      <t>センベツ</t>
    </rPh>
    <phoneticPr fontId="1"/>
  </si>
  <si>
    <t>主任
小田桐優輝</t>
    <rPh sb="0" eb="2">
      <t>シュニン</t>
    </rPh>
    <rPh sb="3" eb="6">
      <t>オダギリ</t>
    </rPh>
    <rPh sb="6" eb="8">
      <t>マサキ</t>
    </rPh>
    <phoneticPr fontId="1"/>
  </si>
  <si>
    <t>0173-39-2111
（事務課直通）</t>
    <rPh sb="14" eb="16">
      <t>ジム</t>
    </rPh>
    <rPh sb="16" eb="17">
      <t>カ</t>
    </rPh>
    <rPh sb="17" eb="19">
      <t>チョクツウ</t>
    </rPh>
    <phoneticPr fontId="1"/>
  </si>
  <si>
    <t>0173-39-2122</t>
    <phoneticPr fontId="1"/>
  </si>
  <si>
    <t>車で40分程度</t>
    <rPh sb="0" eb="1">
      <t>クルマ</t>
    </rPh>
    <rPh sb="4" eb="5">
      <t>フン</t>
    </rPh>
    <rPh sb="5" eb="7">
      <t>テイド</t>
    </rPh>
    <phoneticPr fontId="1"/>
  </si>
  <si>
    <t>・フルーツキャップ作成</t>
    <rPh sb="9" eb="11">
      <t>サクセイ</t>
    </rPh>
    <phoneticPr fontId="1"/>
  </si>
  <si>
    <t>・お弁当を持っていくので、遠方でも施設に戻らなくて良い。
・今ある作業で手一杯な時期もあるので、対応できるかは内容次第。</t>
    <rPh sb="2" eb="4">
      <t>ベントウ</t>
    </rPh>
    <rPh sb="5" eb="6">
      <t>モ</t>
    </rPh>
    <rPh sb="13" eb="15">
      <t>エンポウ</t>
    </rPh>
    <rPh sb="17" eb="19">
      <t>シセツ</t>
    </rPh>
    <rPh sb="20" eb="21">
      <t>モド</t>
    </rPh>
    <rPh sb="25" eb="26">
      <t>ヨ</t>
    </rPh>
    <rPh sb="30" eb="31">
      <t>イマ</t>
    </rPh>
    <rPh sb="33" eb="35">
      <t>サギョウ</t>
    </rPh>
    <rPh sb="36" eb="39">
      <t>テイッパイ</t>
    </rPh>
    <rPh sb="40" eb="42">
      <t>ジキ</t>
    </rPh>
    <rPh sb="48" eb="50">
      <t>タイオウ</t>
    </rPh>
    <rPh sb="55" eb="57">
      <t>ナイヨウ</t>
    </rPh>
    <rPh sb="57" eb="59">
      <t>シダイ</t>
    </rPh>
    <phoneticPr fontId="1"/>
  </si>
  <si>
    <t>サービス管理責任者
徳田恵美</t>
    <rPh sb="4" eb="6">
      <t>カンリ</t>
    </rPh>
    <rPh sb="6" eb="8">
      <t>セキニン</t>
    </rPh>
    <rPh sb="8" eb="9">
      <t>シャ</t>
    </rPh>
    <rPh sb="10" eb="12">
      <t>トクタ</t>
    </rPh>
    <rPh sb="12" eb="14">
      <t>メグミ</t>
    </rPh>
    <phoneticPr fontId="1"/>
  </si>
  <si>
    <t>車で20分程度（内容によって利用者が直行できる場合は、その他の地域も可能）</t>
    <rPh sb="0" eb="1">
      <t>クルマ</t>
    </rPh>
    <rPh sb="4" eb="5">
      <t>フン</t>
    </rPh>
    <rPh sb="5" eb="7">
      <t>テイド</t>
    </rPh>
    <rPh sb="8" eb="10">
      <t>ナイヨウ</t>
    </rPh>
    <rPh sb="14" eb="17">
      <t>リヨウシャ</t>
    </rPh>
    <rPh sb="18" eb="20">
      <t>チョッコウ</t>
    </rPh>
    <rPh sb="23" eb="25">
      <t>バアイ</t>
    </rPh>
    <rPh sb="29" eb="30">
      <t>タ</t>
    </rPh>
    <rPh sb="31" eb="33">
      <t>チイキ</t>
    </rPh>
    <rPh sb="34" eb="36">
      <t>カノウ</t>
    </rPh>
    <phoneticPr fontId="1"/>
  </si>
  <si>
    <t>PC作業、農作業</t>
    <rPh sb="2" eb="4">
      <t>サギョウ</t>
    </rPh>
    <phoneticPr fontId="1"/>
  </si>
  <si>
    <t>・トマト選別
・商品のシール貼り
・農家から依頼を受けた商品の袋詰め、店舗に配送・陳列　など</t>
    <phoneticPr fontId="1"/>
  </si>
  <si>
    <t>・トマトの収穫
・ぶどうの収穫
・リンゴの収穫
・畑の後片付け</t>
    <rPh sb="5" eb="7">
      <t>シュウカク</t>
    </rPh>
    <rPh sb="13" eb="15">
      <t>シュウカク</t>
    </rPh>
    <phoneticPr fontId="1"/>
  </si>
  <si>
    <t>代表取締役
金澤仁</t>
    <rPh sb="0" eb="5">
      <t>ダイヒョウトリシマリヤク</t>
    </rPh>
    <rPh sb="6" eb="8">
      <t>カナザワ</t>
    </rPh>
    <rPh sb="8" eb="9">
      <t>ヒトシ</t>
    </rPh>
    <phoneticPr fontId="1"/>
  </si>
  <si>
    <t>0173-26-7375
不在時は金澤氏携帯に転送</t>
    <rPh sb="13" eb="15">
      <t>フザイ</t>
    </rPh>
    <rPh sb="15" eb="16">
      <t>ジ</t>
    </rPh>
    <rPh sb="17" eb="20">
      <t>カナザワシ</t>
    </rPh>
    <rPh sb="20" eb="22">
      <t>ケイタイ</t>
    </rPh>
    <rPh sb="23" eb="25">
      <t>テンソウ</t>
    </rPh>
    <phoneticPr fontId="1"/>
  </si>
  <si>
    <t>0173-26-7375</t>
    <phoneticPr fontId="1"/>
  </si>
  <si>
    <t>9時-17時</t>
    <rPh sb="1" eb="2">
      <t>ジ</t>
    </rPh>
    <rPh sb="5" eb="6">
      <t>ジ</t>
    </rPh>
    <phoneticPr fontId="1"/>
  </si>
  <si>
    <t>要相談</t>
    <rPh sb="0" eb="1">
      <t>ヨウ</t>
    </rPh>
    <rPh sb="1" eb="3">
      <t>ソウダン</t>
    </rPh>
    <phoneticPr fontId="1"/>
  </si>
  <si>
    <t>・りんご加工品袋詰め
・りんご加工品ラベル貼り</t>
    <rPh sb="4" eb="7">
      <t>カコウヒン</t>
    </rPh>
    <rPh sb="7" eb="8">
      <t>フクロ</t>
    </rPh>
    <rPh sb="8" eb="9">
      <t>ヅ</t>
    </rPh>
    <rPh sb="15" eb="18">
      <t>カコウヒン</t>
    </rPh>
    <rPh sb="21" eb="22">
      <t>ハ</t>
    </rPh>
    <phoneticPr fontId="1"/>
  </si>
  <si>
    <t>サービス管理者
川村氏</t>
    <rPh sb="4" eb="7">
      <t>カンリシャ</t>
    </rPh>
    <rPh sb="8" eb="11">
      <t>カワムラシ</t>
    </rPh>
    <phoneticPr fontId="1"/>
  </si>
  <si>
    <t>0172-55-8235</t>
    <phoneticPr fontId="1"/>
  </si>
  <si>
    <t>車で10分程度</t>
    <rPh sb="0" eb="1">
      <t>クルマ</t>
    </rPh>
    <rPh sb="4" eb="5">
      <t>フン</t>
    </rPh>
    <rPh sb="5" eb="7">
      <t>テイド</t>
    </rPh>
    <phoneticPr fontId="1"/>
  </si>
  <si>
    <t>サービス管理者
廣岡励</t>
    <rPh sb="4" eb="7">
      <t>カンリシャ</t>
    </rPh>
    <rPh sb="8" eb="10">
      <t>ヒロオカ</t>
    </rPh>
    <rPh sb="10" eb="11">
      <t>レイ</t>
    </rPh>
    <phoneticPr fontId="1"/>
  </si>
  <si>
    <t>050-3450-6821</t>
    <phoneticPr fontId="1"/>
  </si>
  <si>
    <t>平日ならいつでも</t>
    <rPh sb="0" eb="2">
      <t>ヘイジツ</t>
    </rPh>
    <phoneticPr fontId="1"/>
  </si>
  <si>
    <t>深浦町、鯵ヶ沢町、つがる市等
（基本は事業所から車で30分程度）</t>
    <rPh sb="0" eb="3">
      <t>フカウラマチ</t>
    </rPh>
    <rPh sb="4" eb="7">
      <t>アジガサワ</t>
    </rPh>
    <rPh sb="7" eb="8">
      <t>マチ</t>
    </rPh>
    <rPh sb="12" eb="13">
      <t>シ</t>
    </rPh>
    <rPh sb="13" eb="14">
      <t>トウ</t>
    </rPh>
    <rPh sb="16" eb="18">
      <t>キホン</t>
    </rPh>
    <rPh sb="19" eb="22">
      <t>ジギョウショ</t>
    </rPh>
    <rPh sb="24" eb="25">
      <t>クルマ</t>
    </rPh>
    <rPh sb="28" eb="29">
      <t>フン</t>
    </rPh>
    <rPh sb="29" eb="31">
      <t>テイド</t>
    </rPh>
    <phoneticPr fontId="1"/>
  </si>
  <si>
    <t>対応不可</t>
    <rPh sb="0" eb="2">
      <t>タイオウ</t>
    </rPh>
    <rPh sb="2" eb="4">
      <t>フカ</t>
    </rPh>
    <phoneticPr fontId="1"/>
  </si>
  <si>
    <t>合同会社　心友</t>
  </si>
  <si>
    <t>みなくる</t>
  </si>
  <si>
    <t>サービス管理者
山崎信</t>
    <rPh sb="4" eb="7">
      <t>カンリシャ</t>
    </rPh>
    <rPh sb="8" eb="10">
      <t>ヤマザキ</t>
    </rPh>
    <rPh sb="10" eb="11">
      <t>シン</t>
    </rPh>
    <phoneticPr fontId="1"/>
  </si>
  <si>
    <t>0173-26-2232</t>
    <phoneticPr fontId="1"/>
  </si>
  <si>
    <t>0173-26-7977</t>
    <phoneticPr fontId="1"/>
  </si>
  <si>
    <t>つがる市森田町山田清水27-1</t>
  </si>
  <si>
    <t>つがる市、鯵ヶ沢（車で30分程度）</t>
    <rPh sb="3" eb="4">
      <t>シ</t>
    </rPh>
    <rPh sb="5" eb="8">
      <t>アジガサワ</t>
    </rPh>
    <rPh sb="9" eb="10">
      <t>クルマ</t>
    </rPh>
    <rPh sb="13" eb="14">
      <t>フン</t>
    </rPh>
    <rPh sb="14" eb="16">
      <t>テイド</t>
    </rPh>
    <phoneticPr fontId="1"/>
  </si>
  <si>
    <t>ラーメン店での仕事、板磨き、フルーツキャップ、ホタテ網解体、アパレルのテープカット</t>
    <rPh sb="4" eb="5">
      <t>テン</t>
    </rPh>
    <rPh sb="7" eb="9">
      <t>シゴト</t>
    </rPh>
    <rPh sb="10" eb="11">
      <t>イタ</t>
    </rPh>
    <rPh sb="11" eb="12">
      <t>ミガ</t>
    </rPh>
    <rPh sb="26" eb="27">
      <t>アミ</t>
    </rPh>
    <rPh sb="27" eb="29">
      <t>カイタイ</t>
    </rPh>
    <phoneticPr fontId="1"/>
  </si>
  <si>
    <t>対応可能</t>
    <rPh sb="0" eb="2">
      <t>タイオウ</t>
    </rPh>
    <rPh sb="2" eb="4">
      <t>カノウ</t>
    </rPh>
    <phoneticPr fontId="1"/>
  </si>
  <si>
    <t>・大豆除草（素手）
・メロンマルチ剥ぎ
・りんご枝、落果集め</t>
    <rPh sb="1" eb="3">
      <t>ダイズ</t>
    </rPh>
    <rPh sb="3" eb="5">
      <t>ジョソウ</t>
    </rPh>
    <rPh sb="6" eb="8">
      <t>スデ</t>
    </rPh>
    <rPh sb="17" eb="18">
      <t>ハ</t>
    </rPh>
    <rPh sb="24" eb="25">
      <t>エダ</t>
    </rPh>
    <rPh sb="26" eb="28">
      <t>ラッカ</t>
    </rPh>
    <rPh sb="28" eb="29">
      <t>アツ</t>
    </rPh>
    <phoneticPr fontId="1"/>
  </si>
  <si>
    <t>管理者　奈良仁敬</t>
    <rPh sb="0" eb="3">
      <t>カンリシャ</t>
    </rPh>
    <rPh sb="4" eb="6">
      <t>ナラ</t>
    </rPh>
    <rPh sb="6" eb="7">
      <t>ヒトシ</t>
    </rPh>
    <rPh sb="7" eb="8">
      <t>ケイ</t>
    </rPh>
    <phoneticPr fontId="1"/>
  </si>
  <si>
    <t>0173-42-7553</t>
    <phoneticPr fontId="1"/>
  </si>
  <si>
    <t>0173-49-1175</t>
    <phoneticPr fontId="1"/>
  </si>
  <si>
    <t>npo-aiueo@clock.ocn.ne.jp</t>
    <phoneticPr fontId="1"/>
  </si>
  <si>
    <t>つがる市木造柴田弥生田2-1</t>
  </si>
  <si>
    <t>つがる市（車で30分程度）</t>
    <rPh sb="3" eb="4">
      <t>シ</t>
    </rPh>
    <rPh sb="5" eb="6">
      <t>クルマ</t>
    </rPh>
    <rPh sb="9" eb="10">
      <t>プン</t>
    </rPh>
    <rPh sb="10" eb="12">
      <t>テイド</t>
    </rPh>
    <phoneticPr fontId="1"/>
  </si>
  <si>
    <t>手工芸品作り、菓子作り、リサイクル作業(空き缶、廃線)</t>
    <rPh sb="0" eb="3">
      <t>シュコウゲイ</t>
    </rPh>
    <rPh sb="3" eb="4">
      <t>ヒン</t>
    </rPh>
    <rPh sb="4" eb="5">
      <t>ヅク</t>
    </rPh>
    <rPh sb="7" eb="9">
      <t>カシ</t>
    </rPh>
    <rPh sb="9" eb="10">
      <t>ヅク</t>
    </rPh>
    <rPh sb="17" eb="19">
      <t>サギョウ</t>
    </rPh>
    <rPh sb="20" eb="21">
      <t>ア</t>
    </rPh>
    <rPh sb="22" eb="23">
      <t>カン</t>
    </rPh>
    <rPh sb="24" eb="26">
      <t>ハイセン</t>
    </rPh>
    <phoneticPr fontId="1"/>
  </si>
  <si>
    <t>対応可能※付き合いのある農家優先</t>
    <rPh sb="0" eb="2">
      <t>タイオウ</t>
    </rPh>
    <rPh sb="2" eb="4">
      <t>カノウ</t>
    </rPh>
    <rPh sb="5" eb="6">
      <t>ツ</t>
    </rPh>
    <rPh sb="7" eb="8">
      <t>ア</t>
    </rPh>
    <rPh sb="12" eb="14">
      <t>ノウカ</t>
    </rPh>
    <rPh sb="14" eb="16">
      <t>ユウセン</t>
    </rPh>
    <phoneticPr fontId="1"/>
  </si>
  <si>
    <t>社会福祉法人　愛生会</t>
  </si>
  <si>
    <t>ワークセンターつばき</t>
  </si>
  <si>
    <t>主任七戸佳代子、
サビ管新谷務</t>
    <rPh sb="0" eb="2">
      <t>シュニン</t>
    </rPh>
    <rPh sb="2" eb="4">
      <t>シチノヘ</t>
    </rPh>
    <rPh sb="4" eb="7">
      <t>カヨコ</t>
    </rPh>
    <rPh sb="11" eb="12">
      <t>カン</t>
    </rPh>
    <rPh sb="12" eb="14">
      <t>アラヤ</t>
    </rPh>
    <rPh sb="14" eb="15">
      <t>ツトム</t>
    </rPh>
    <phoneticPr fontId="1"/>
  </si>
  <si>
    <t>0173-33-9057</t>
    <phoneticPr fontId="1"/>
  </si>
  <si>
    <t>0173-26-6039</t>
    <phoneticPr fontId="1"/>
  </si>
  <si>
    <t>tsubaki@gosho-aiseikai.or.jp</t>
    <phoneticPr fontId="1"/>
  </si>
  <si>
    <t>五所川原市大字一野坪字朝日田崎122-1</t>
  </si>
  <si>
    <t>車で30分程度</t>
    <rPh sb="0" eb="1">
      <t>クルマ</t>
    </rPh>
    <rPh sb="4" eb="5">
      <t>フン</t>
    </rPh>
    <rPh sb="5" eb="7">
      <t>テイド</t>
    </rPh>
    <phoneticPr fontId="1"/>
  </si>
  <si>
    <t>草刈り、雪かき、フルーツキャップ、施設の農作業</t>
    <rPh sb="0" eb="2">
      <t>クサカ</t>
    </rPh>
    <rPh sb="4" eb="5">
      <t>ユキ</t>
    </rPh>
    <rPh sb="17" eb="19">
      <t>シセツ</t>
    </rPh>
    <rPh sb="20" eb="23">
      <t>ノウサギョウ</t>
    </rPh>
    <phoneticPr fontId="1"/>
  </si>
  <si>
    <t>外に出られる人が限られるため、要相談</t>
    <rPh sb="0" eb="1">
      <t>ソト</t>
    </rPh>
    <rPh sb="2" eb="3">
      <t>デ</t>
    </rPh>
    <rPh sb="6" eb="7">
      <t>ヒト</t>
    </rPh>
    <rPh sb="8" eb="9">
      <t>カギ</t>
    </rPh>
    <rPh sb="15" eb="16">
      <t>ヨウ</t>
    </rPh>
    <rPh sb="16" eb="18">
      <t>ソウダン</t>
    </rPh>
    <phoneticPr fontId="1"/>
  </si>
  <si>
    <t>社会福祉法人　拓心会</t>
  </si>
  <si>
    <t>ワークセンターのれそれ</t>
  </si>
  <si>
    <t>管理者　島村宣匡
サービス管理者
三浦渉</t>
    <rPh sb="0" eb="3">
      <t>カンリシャ</t>
    </rPh>
    <rPh sb="4" eb="6">
      <t>シマムラ</t>
    </rPh>
    <rPh sb="6" eb="7">
      <t>セン</t>
    </rPh>
    <rPh sb="7" eb="8">
      <t>マサ</t>
    </rPh>
    <rPh sb="13" eb="16">
      <t>カンリシャ</t>
    </rPh>
    <rPh sb="17" eb="19">
      <t>ミウラ</t>
    </rPh>
    <rPh sb="19" eb="20">
      <t>ワタル</t>
    </rPh>
    <phoneticPr fontId="1"/>
  </si>
  <si>
    <t>島村080-6106-5164
事業所
0173-26-6331</t>
    <rPh sb="0" eb="2">
      <t>シマムラ</t>
    </rPh>
    <rPh sb="16" eb="19">
      <t>ジギョウショ</t>
    </rPh>
    <phoneticPr fontId="1"/>
  </si>
  <si>
    <t>0173-26-6332</t>
    <phoneticPr fontId="1"/>
  </si>
  <si>
    <t>n_shimamura@takushinkai.or.jp</t>
    <phoneticPr fontId="1"/>
  </si>
  <si>
    <t>五所川原市大字水野尾字懸樋219-1</t>
  </si>
  <si>
    <t>・トマト苗土入れ
・トマト苗播種
・トマト苗植え替え
・トマト定植
・葉物野菜の植え替え
・葉物野菜管理作業</t>
    <rPh sb="4" eb="5">
      <t>ナエ</t>
    </rPh>
    <rPh sb="5" eb="6">
      <t>ツチ</t>
    </rPh>
    <rPh sb="6" eb="7">
      <t>イ</t>
    </rPh>
    <rPh sb="13" eb="14">
      <t>ナエ</t>
    </rPh>
    <rPh sb="14" eb="16">
      <t>ハシュ</t>
    </rPh>
    <rPh sb="21" eb="22">
      <t>ナエ</t>
    </rPh>
    <rPh sb="22" eb="23">
      <t>ウ</t>
    </rPh>
    <rPh sb="24" eb="25">
      <t>カ</t>
    </rPh>
    <rPh sb="31" eb="33">
      <t>テイショク</t>
    </rPh>
    <rPh sb="35" eb="37">
      <t>ハモノ</t>
    </rPh>
    <rPh sb="37" eb="39">
      <t>ヤサイ</t>
    </rPh>
    <rPh sb="40" eb="41">
      <t>ウ</t>
    </rPh>
    <rPh sb="42" eb="43">
      <t>カ</t>
    </rPh>
    <rPh sb="46" eb="48">
      <t>ハモノ</t>
    </rPh>
    <rPh sb="48" eb="50">
      <t>ヤサイ</t>
    </rPh>
    <rPh sb="50" eb="52">
      <t>カンリ</t>
    </rPh>
    <rPh sb="52" eb="54">
      <t>サギョウ</t>
    </rPh>
    <phoneticPr fontId="1"/>
  </si>
  <si>
    <t>有限会社　修清</t>
  </si>
  <si>
    <t>サービス管理者
三上礼子
（農家対応は本社工藤義宗）</t>
    <rPh sb="4" eb="7">
      <t>カンリシャ</t>
    </rPh>
    <rPh sb="8" eb="10">
      <t>ミカミ</t>
    </rPh>
    <rPh sb="10" eb="12">
      <t>レイコ</t>
    </rPh>
    <rPh sb="14" eb="16">
      <t>ノウカ</t>
    </rPh>
    <rPh sb="16" eb="18">
      <t>タイオウ</t>
    </rPh>
    <rPh sb="19" eb="21">
      <t>ホンシャ</t>
    </rPh>
    <rPh sb="21" eb="23">
      <t>クドウ</t>
    </rPh>
    <rPh sb="23" eb="25">
      <t>ヨシムネ</t>
    </rPh>
    <phoneticPr fontId="1"/>
  </si>
  <si>
    <t>0173-26-7757
（0173-69-1195）</t>
    <phoneticPr fontId="1"/>
  </si>
  <si>
    <t>0173-26-7758
（0173-69-1197）</t>
    <phoneticPr fontId="1"/>
  </si>
  <si>
    <t>五所川原市金木町芦野200-220</t>
  </si>
  <si>
    <t>農業、選択、ホタテ殻加工、養鶏（採卵鶏）、除雪</t>
    <rPh sb="0" eb="2">
      <t>ノウギョウ</t>
    </rPh>
    <rPh sb="3" eb="5">
      <t>センタク</t>
    </rPh>
    <rPh sb="13" eb="15">
      <t>ヨウケイ</t>
    </rPh>
    <rPh sb="16" eb="19">
      <t>サイランケイ</t>
    </rPh>
    <rPh sb="21" eb="23">
      <t>ジョセツ</t>
    </rPh>
    <phoneticPr fontId="1"/>
  </si>
  <si>
    <t>夢の森</t>
  </si>
  <si>
    <t>サービス管理者
佐藤さをり
（農家対応は本社工藤義宗）</t>
    <rPh sb="4" eb="7">
      <t>カンリシャ</t>
    </rPh>
    <rPh sb="8" eb="10">
      <t>サトウ</t>
    </rPh>
    <phoneticPr fontId="1"/>
  </si>
  <si>
    <t>0173-57-5153
（0173-69-1195）</t>
    <phoneticPr fontId="1"/>
  </si>
  <si>
    <t>0173-57-5151
（0173-69-1197）</t>
    <phoneticPr fontId="1"/>
  </si>
  <si>
    <t>北津軽郡中泊町大字大沢内字海原213-20</t>
  </si>
  <si>
    <t>農業、銅線分別、リサイクル、木工作業</t>
    <rPh sb="0" eb="2">
      <t>ノウギョウ</t>
    </rPh>
    <rPh sb="3" eb="5">
      <t>ドウセン</t>
    </rPh>
    <rPh sb="5" eb="7">
      <t>ブンベツ</t>
    </rPh>
    <rPh sb="14" eb="16">
      <t>モッコウ</t>
    </rPh>
    <rPh sb="16" eb="18">
      <t>サギョウ</t>
    </rPh>
    <phoneticPr fontId="1"/>
  </si>
  <si>
    <t>株式会社　エール</t>
    <phoneticPr fontId="1"/>
  </si>
  <si>
    <t>にじのいろ</t>
    <phoneticPr fontId="1"/>
  </si>
  <si>
    <t>代表取締役　白川恵</t>
    <rPh sb="0" eb="2">
      <t>ダイヒョウ</t>
    </rPh>
    <rPh sb="2" eb="5">
      <t>トリシマリヤク</t>
    </rPh>
    <rPh sb="6" eb="8">
      <t>シラカワ</t>
    </rPh>
    <rPh sb="8" eb="9">
      <t>メグミ</t>
    </rPh>
    <phoneticPr fontId="1"/>
  </si>
  <si>
    <t>0172-55-6682</t>
    <phoneticPr fontId="1"/>
  </si>
  <si>
    <t>0172-55-6683</t>
    <phoneticPr fontId="1"/>
  </si>
  <si>
    <t>megumi@nijino-iro.jp</t>
    <phoneticPr fontId="1"/>
  </si>
  <si>
    <t>北津軽郡板柳町大字横沢字東宮元12-12</t>
    <phoneticPr fontId="1"/>
  </si>
  <si>
    <t>相談に応じる</t>
    <rPh sb="0" eb="2">
      <t>ソウダン</t>
    </rPh>
    <rPh sb="3" eb="4">
      <t>オウ</t>
    </rPh>
    <phoneticPr fontId="1"/>
  </si>
  <si>
    <t>農業、廃品解体</t>
    <rPh sb="0" eb="2">
      <t>ノウギョウ</t>
    </rPh>
    <rPh sb="3" eb="5">
      <t>ハイヒン</t>
    </rPh>
    <rPh sb="5" eb="7">
      <t>カイタイ</t>
    </rPh>
    <phoneticPr fontId="1"/>
  </si>
  <si>
    <t>特定非営利活動法人　あいゆう</t>
  </si>
  <si>
    <t>就労継続支援センターあいゆう工房</t>
    <phoneticPr fontId="1"/>
  </si>
  <si>
    <t>管理者
八木橋敏晃</t>
    <rPh sb="0" eb="3">
      <t>カンリシャ</t>
    </rPh>
    <rPh sb="4" eb="7">
      <t>ヤギハシ</t>
    </rPh>
    <rPh sb="7" eb="8">
      <t>トシ</t>
    </rPh>
    <rPh sb="8" eb="9">
      <t>アキラ</t>
    </rPh>
    <phoneticPr fontId="1"/>
  </si>
  <si>
    <t>0172-77-2775</t>
    <phoneticPr fontId="1"/>
  </si>
  <si>
    <t>i-you.itayanagi@snow.plala.or.jp</t>
    <phoneticPr fontId="1"/>
  </si>
  <si>
    <t>北津軽郡板柳町大字館野越字早稲田54-2</t>
  </si>
  <si>
    <t>車で20分程度</t>
    <rPh sb="0" eb="1">
      <t>クルマ</t>
    </rPh>
    <rPh sb="4" eb="5">
      <t>フン</t>
    </rPh>
    <rPh sb="5" eb="7">
      <t>テイド</t>
    </rPh>
    <phoneticPr fontId="1"/>
  </si>
  <si>
    <t>木工作業、銅銭剥き、自動車廃線分別等</t>
    <rPh sb="0" eb="2">
      <t>モッコウ</t>
    </rPh>
    <rPh sb="2" eb="4">
      <t>サギョウ</t>
    </rPh>
    <rPh sb="5" eb="7">
      <t>ドウセン</t>
    </rPh>
    <rPh sb="7" eb="8">
      <t>ム</t>
    </rPh>
    <rPh sb="10" eb="13">
      <t>ジドウシャ</t>
    </rPh>
    <rPh sb="13" eb="15">
      <t>ハイセン</t>
    </rPh>
    <rPh sb="15" eb="17">
      <t>ブンベツ</t>
    </rPh>
    <rPh sb="17" eb="18">
      <t>トウ</t>
    </rPh>
    <phoneticPr fontId="1"/>
  </si>
  <si>
    <t>対応可能</t>
    <phoneticPr fontId="1"/>
  </si>
  <si>
    <t>・枝豆苗づくり
・枝豆除草
・枝豆摘心
・枝豆収穫
　　等一連の作業</t>
    <rPh sb="1" eb="3">
      <t>エダマメ</t>
    </rPh>
    <rPh sb="3" eb="4">
      <t>ナエ</t>
    </rPh>
    <rPh sb="9" eb="11">
      <t>エダマメ</t>
    </rPh>
    <rPh sb="11" eb="13">
      <t>ジョソウ</t>
    </rPh>
    <rPh sb="15" eb="17">
      <t>エダマメ</t>
    </rPh>
    <rPh sb="17" eb="19">
      <t>テキシン</t>
    </rPh>
    <rPh sb="21" eb="23">
      <t>エダマメ</t>
    </rPh>
    <rPh sb="23" eb="25">
      <t>シュウカク</t>
    </rPh>
    <rPh sb="28" eb="29">
      <t>トウ</t>
    </rPh>
    <rPh sb="29" eb="31">
      <t>イチレン</t>
    </rPh>
    <rPh sb="32" eb="34">
      <t>サギョウ</t>
    </rPh>
    <phoneticPr fontId="1"/>
  </si>
  <si>
    <t>その他（フルーツキャップ作成）</t>
    <rPh sb="2" eb="3">
      <t>タ</t>
    </rPh>
    <rPh sb="12" eb="14">
      <t>サクセイ</t>
    </rPh>
    <phoneticPr fontId="1"/>
  </si>
  <si>
    <t>その他（コンテナ拭き上げ）</t>
    <rPh sb="2" eb="3">
      <t>タ</t>
    </rPh>
    <rPh sb="8" eb="9">
      <t>フ</t>
    </rPh>
    <rPh sb="10" eb="11">
      <t>ア</t>
    </rPh>
    <phoneticPr fontId="1"/>
  </si>
  <si>
    <t>その他（畑の後片付け）</t>
    <rPh sb="2" eb="3">
      <t>タ</t>
    </rPh>
    <rPh sb="6" eb="7">
      <t>アト</t>
    </rPh>
    <phoneticPr fontId="1"/>
  </si>
  <si>
    <t>トマト（選別）</t>
    <rPh sb="4" eb="6">
      <t>センベツ</t>
    </rPh>
    <phoneticPr fontId="1"/>
  </si>
  <si>
    <t>その他（商品の袋詰め）</t>
    <rPh sb="2" eb="3">
      <t>タ</t>
    </rPh>
    <rPh sb="4" eb="6">
      <t>ショウヒン</t>
    </rPh>
    <rPh sb="7" eb="9">
      <t>フクロツ</t>
    </rPh>
    <phoneticPr fontId="1"/>
  </si>
  <si>
    <t>その他（商品の店舗までの配送）</t>
    <rPh sb="2" eb="3">
      <t>タ</t>
    </rPh>
    <rPh sb="4" eb="6">
      <t>ショウヒン</t>
    </rPh>
    <rPh sb="7" eb="9">
      <t>テンポ</t>
    </rPh>
    <rPh sb="12" eb="14">
      <t>ハイソウ</t>
    </rPh>
    <phoneticPr fontId="1"/>
  </si>
  <si>
    <t>りんご（加工品袋詰め）</t>
    <rPh sb="4" eb="7">
      <t>カコウヒン</t>
    </rPh>
    <rPh sb="7" eb="8">
      <t>フクロ</t>
    </rPh>
    <rPh sb="8" eb="9">
      <t>ヅ</t>
    </rPh>
    <phoneticPr fontId="1"/>
  </si>
  <si>
    <t>りんご（加工品ラベル貼り）</t>
    <rPh sb="4" eb="7">
      <t>カコウヒン</t>
    </rPh>
    <rPh sb="10" eb="11">
      <t>ハ</t>
    </rPh>
    <phoneticPr fontId="1"/>
  </si>
  <si>
    <t>りんご（つる回し）</t>
    <rPh sb="6" eb="7">
      <t>マワ</t>
    </rPh>
    <phoneticPr fontId="1"/>
  </si>
  <si>
    <t>りんご（生産におけるすべての作業）</t>
    <phoneticPr fontId="1"/>
  </si>
  <si>
    <t>その他（漬物の製造）</t>
    <rPh sb="2" eb="3">
      <t>タ</t>
    </rPh>
    <rPh sb="4" eb="6">
      <t>ツケモノ</t>
    </rPh>
    <rPh sb="7" eb="9">
      <t>セイゾウ</t>
    </rPh>
    <phoneticPr fontId="1"/>
  </si>
  <si>
    <t>その他（野菜苗づくり）</t>
    <rPh sb="2" eb="3">
      <t>タ</t>
    </rPh>
    <rPh sb="4" eb="6">
      <t>ヤサイ</t>
    </rPh>
    <rPh sb="6" eb="7">
      <t>ナエ</t>
    </rPh>
    <phoneticPr fontId="1"/>
  </si>
  <si>
    <t>その他（みその製造）</t>
    <rPh sb="2" eb="3">
      <t>タ</t>
    </rPh>
    <rPh sb="7" eb="9">
      <t>セイゾウ</t>
    </rPh>
    <phoneticPr fontId="1"/>
  </si>
  <si>
    <t>その他（花・野菜苗土入れ）</t>
    <rPh sb="2" eb="3">
      <t>タ</t>
    </rPh>
    <rPh sb="4" eb="5">
      <t>ハナ</t>
    </rPh>
    <rPh sb="6" eb="9">
      <t>ヤサイナエ</t>
    </rPh>
    <rPh sb="9" eb="11">
      <t>ツチイ</t>
    </rPh>
    <phoneticPr fontId="1"/>
  </si>
  <si>
    <t>その他（花・野菜苗播種）</t>
    <rPh sb="2" eb="3">
      <t>タ</t>
    </rPh>
    <rPh sb="4" eb="5">
      <t>ハナ</t>
    </rPh>
    <rPh sb="6" eb="9">
      <t>ヤサイナエ</t>
    </rPh>
    <rPh sb="9" eb="11">
      <t>ハシュ</t>
    </rPh>
    <phoneticPr fontId="1"/>
  </si>
  <si>
    <t>十和田市大字三本木字野崎40-863</t>
    <phoneticPr fontId="1"/>
  </si>
  <si>
    <t>みなくる</t>
    <phoneticPr fontId="1"/>
  </si>
  <si>
    <t>つがる市森田町山田清水27-1</t>
    <rPh sb="3" eb="4">
      <t>シ</t>
    </rPh>
    <rPh sb="4" eb="7">
      <t>モリタマチ</t>
    </rPh>
    <rPh sb="7" eb="11">
      <t>ヤマダシミズ</t>
    </rPh>
    <phoneticPr fontId="1"/>
  </si>
  <si>
    <t>大豆（除草）</t>
    <rPh sb="0" eb="2">
      <t>ダイズ</t>
    </rPh>
    <rPh sb="3" eb="5">
      <t>ジョソウ</t>
    </rPh>
    <phoneticPr fontId="1"/>
  </si>
  <si>
    <t>メロン（マルチ剥ぎ）</t>
    <rPh sb="7" eb="8">
      <t>ハ</t>
    </rPh>
    <phoneticPr fontId="1"/>
  </si>
  <si>
    <t>りんご（枝拾い）</t>
    <rPh sb="4" eb="6">
      <t>エダヒロ</t>
    </rPh>
    <phoneticPr fontId="1"/>
  </si>
  <si>
    <t>就労継続支援センターひまわりの家</t>
    <rPh sb="0" eb="6">
      <t>シュウロウケイゾクシエン</t>
    </rPh>
    <rPh sb="15" eb="16">
      <t>イエ</t>
    </rPh>
    <phoneticPr fontId="1"/>
  </si>
  <si>
    <t>つがる市木造柴田弥生田2-1</t>
    <rPh sb="3" eb="4">
      <t>シ</t>
    </rPh>
    <rPh sb="4" eb="6">
      <t>キヅクリ</t>
    </rPh>
    <rPh sb="6" eb="8">
      <t>シバタ</t>
    </rPh>
    <rPh sb="8" eb="10">
      <t>ヤヨイ</t>
    </rPh>
    <rPh sb="10" eb="11">
      <t>タ</t>
    </rPh>
    <phoneticPr fontId="1"/>
  </si>
  <si>
    <t>米（パック詰め）</t>
    <rPh sb="5" eb="6">
      <t>ヅ</t>
    </rPh>
    <phoneticPr fontId="1"/>
  </si>
  <si>
    <t>ワークセンターつばき</t>
    <phoneticPr fontId="1"/>
  </si>
  <si>
    <t>五所川原市大字一野坪字朝日田崎122-1</t>
    <rPh sb="0" eb="5">
      <t>ゴショガワラシ</t>
    </rPh>
    <rPh sb="5" eb="7">
      <t>オオアザ</t>
    </rPh>
    <rPh sb="7" eb="9">
      <t>イチノ</t>
    </rPh>
    <rPh sb="9" eb="10">
      <t>ツボ</t>
    </rPh>
    <rPh sb="10" eb="11">
      <t>アザ</t>
    </rPh>
    <rPh sb="11" eb="13">
      <t>アサヒ</t>
    </rPh>
    <rPh sb="13" eb="15">
      <t>タサキ</t>
    </rPh>
    <phoneticPr fontId="1"/>
  </si>
  <si>
    <t>トマト（袋詰め）</t>
    <rPh sb="4" eb="6">
      <t>フクロヅ</t>
    </rPh>
    <phoneticPr fontId="1"/>
  </si>
  <si>
    <t>ごぼう（カット）</t>
    <phoneticPr fontId="1"/>
  </si>
  <si>
    <t>ごぼう（袋詰め）</t>
    <rPh sb="4" eb="6">
      <t>フクロヅ</t>
    </rPh>
    <phoneticPr fontId="1"/>
  </si>
  <si>
    <t>りんご（運搬）</t>
    <rPh sb="4" eb="6">
      <t>ウンパン</t>
    </rPh>
    <phoneticPr fontId="1"/>
  </si>
  <si>
    <t>その他（折板土入れ）</t>
    <rPh sb="2" eb="3">
      <t>タ</t>
    </rPh>
    <rPh sb="4" eb="8">
      <t>オリイタツチイ</t>
    </rPh>
    <phoneticPr fontId="1"/>
  </si>
  <si>
    <t>トマト（芽かき）</t>
    <rPh sb="4" eb="5">
      <t>メ</t>
    </rPh>
    <phoneticPr fontId="1"/>
  </si>
  <si>
    <t>ワークセンターのれそれ</t>
    <phoneticPr fontId="1"/>
  </si>
  <si>
    <t>五所川原市大字水野尾字懸樋219-1</t>
    <rPh sb="0" eb="5">
      <t>ゴショガワラシ</t>
    </rPh>
    <rPh sb="5" eb="7">
      <t>オオアザ</t>
    </rPh>
    <rPh sb="7" eb="9">
      <t>ミズノ</t>
    </rPh>
    <rPh sb="9" eb="10">
      <t>オ</t>
    </rPh>
    <rPh sb="10" eb="11">
      <t>アザ</t>
    </rPh>
    <rPh sb="11" eb="13">
      <t>カケヒ</t>
    </rPh>
    <phoneticPr fontId="1"/>
  </si>
  <si>
    <t>サンチュ（出荷調製）</t>
    <rPh sb="5" eb="7">
      <t>シュッカ</t>
    </rPh>
    <rPh sb="7" eb="9">
      <t>チョウセイ</t>
    </rPh>
    <phoneticPr fontId="1"/>
  </si>
  <si>
    <t>トマト（出荷調製）</t>
    <rPh sb="4" eb="8">
      <t>シュッカチョウセイ</t>
    </rPh>
    <phoneticPr fontId="1"/>
  </si>
  <si>
    <t>トマト（苗土入れ）</t>
    <rPh sb="4" eb="7">
      <t>ナエツチイ</t>
    </rPh>
    <phoneticPr fontId="1"/>
  </si>
  <si>
    <t>トマト（苗播種）</t>
    <rPh sb="4" eb="7">
      <t>ナエハシュ</t>
    </rPh>
    <phoneticPr fontId="1"/>
  </si>
  <si>
    <t>トマト（苗植え替え）</t>
    <rPh sb="4" eb="6">
      <t>ナエウ</t>
    </rPh>
    <rPh sb="7" eb="8">
      <t>カ</t>
    </rPh>
    <phoneticPr fontId="1"/>
  </si>
  <si>
    <t>トマト（定植）</t>
    <rPh sb="4" eb="6">
      <t>テイショク</t>
    </rPh>
    <phoneticPr fontId="1"/>
  </si>
  <si>
    <t>葉物野菜（植え替え）</t>
    <rPh sb="0" eb="4">
      <t>ハモノヤサイ</t>
    </rPh>
    <rPh sb="5" eb="6">
      <t>ウ</t>
    </rPh>
    <rPh sb="7" eb="8">
      <t>カ</t>
    </rPh>
    <phoneticPr fontId="1"/>
  </si>
  <si>
    <t>葉物野菜（管理作業）</t>
    <rPh sb="0" eb="4">
      <t>ハモノヤサイ</t>
    </rPh>
    <rPh sb="5" eb="7">
      <t>カンリ</t>
    </rPh>
    <rPh sb="7" eb="9">
      <t>サギョウ</t>
    </rPh>
    <phoneticPr fontId="1"/>
  </si>
  <si>
    <t>夢の森ラッキー</t>
    <rPh sb="0" eb="1">
      <t>ユメ</t>
    </rPh>
    <rPh sb="2" eb="3">
      <t>モリ</t>
    </rPh>
    <phoneticPr fontId="1"/>
  </si>
  <si>
    <t>五所川原市金木町芦野200-220</t>
    <rPh sb="0" eb="4">
      <t>ゴショガワラ</t>
    </rPh>
    <rPh sb="4" eb="5">
      <t>シ</t>
    </rPh>
    <rPh sb="5" eb="8">
      <t>カナギマチ</t>
    </rPh>
    <rPh sb="8" eb="10">
      <t>アシノ</t>
    </rPh>
    <phoneticPr fontId="1"/>
  </si>
  <si>
    <t>養鶏（卵洗浄）</t>
    <rPh sb="0" eb="2">
      <t>ヨウケイ</t>
    </rPh>
    <rPh sb="3" eb="4">
      <t>タマゴ</t>
    </rPh>
    <rPh sb="4" eb="6">
      <t>センジョウ</t>
    </rPh>
    <phoneticPr fontId="1"/>
  </si>
  <si>
    <t>水産業（ホタテ殻加工）※牡蠣養殖用</t>
    <rPh sb="0" eb="3">
      <t>スイサンギョウ</t>
    </rPh>
    <rPh sb="7" eb="10">
      <t>カラカコウ</t>
    </rPh>
    <rPh sb="12" eb="17">
      <t>カキヨウショクヨウ</t>
    </rPh>
    <phoneticPr fontId="1"/>
  </si>
  <si>
    <t>その他（除草）※鎌使用可</t>
    <rPh sb="2" eb="3">
      <t>タ</t>
    </rPh>
    <rPh sb="4" eb="6">
      <t>ジョソウ</t>
    </rPh>
    <rPh sb="8" eb="9">
      <t>カマ</t>
    </rPh>
    <rPh sb="9" eb="11">
      <t>シヨウ</t>
    </rPh>
    <rPh sb="11" eb="12">
      <t>カ</t>
    </rPh>
    <phoneticPr fontId="1"/>
  </si>
  <si>
    <t>水稲（折板運び）</t>
    <rPh sb="0" eb="2">
      <t>スイトウ</t>
    </rPh>
    <rPh sb="3" eb="5">
      <t>オリイタ</t>
    </rPh>
    <rPh sb="5" eb="6">
      <t>ハコ</t>
    </rPh>
    <phoneticPr fontId="1"/>
  </si>
  <si>
    <t>水稲（片付け）</t>
    <rPh sb="0" eb="2">
      <t>スイトウ</t>
    </rPh>
    <rPh sb="3" eb="5">
      <t>カタヅ</t>
    </rPh>
    <phoneticPr fontId="1"/>
  </si>
  <si>
    <t>その他（ハウス組立て）</t>
    <rPh sb="2" eb="3">
      <t>タ</t>
    </rPh>
    <rPh sb="7" eb="9">
      <t>クミタ</t>
    </rPh>
    <phoneticPr fontId="1"/>
  </si>
  <si>
    <t>その他（ハウス解体）</t>
    <rPh sb="2" eb="3">
      <t>タ</t>
    </rPh>
    <rPh sb="7" eb="9">
      <t>カイタイ</t>
    </rPh>
    <phoneticPr fontId="1"/>
  </si>
  <si>
    <t>夢の森</t>
    <rPh sb="0" eb="1">
      <t>ユメ</t>
    </rPh>
    <rPh sb="2" eb="3">
      <t>モリ</t>
    </rPh>
    <phoneticPr fontId="1"/>
  </si>
  <si>
    <t>北津軽郡中泊町大字大沢内字海原213-20</t>
    <rPh sb="4" eb="7">
      <t>ナカドマリマチ</t>
    </rPh>
    <rPh sb="7" eb="9">
      <t>オオアザ</t>
    </rPh>
    <rPh sb="9" eb="12">
      <t>オオサワウチ</t>
    </rPh>
    <rPh sb="12" eb="13">
      <t>アザ</t>
    </rPh>
    <rPh sb="13" eb="15">
      <t>ウナバラ</t>
    </rPh>
    <phoneticPr fontId="1"/>
  </si>
  <si>
    <t>にじのいろ</t>
    <phoneticPr fontId="1"/>
  </si>
  <si>
    <t>北津軽郡板柳町大字横沢字東宮元12-12</t>
    <rPh sb="0" eb="4">
      <t>キタツガルグン</t>
    </rPh>
    <rPh sb="4" eb="7">
      <t>イタヤナギマチ</t>
    </rPh>
    <rPh sb="7" eb="12">
      <t>オオアザヨコサワアザ</t>
    </rPh>
    <rPh sb="12" eb="15">
      <t>ヒガシミヤモト</t>
    </rPh>
    <phoneticPr fontId="1"/>
  </si>
  <si>
    <t>ピーマン（出荷調製）</t>
    <rPh sb="5" eb="9">
      <t>シュッカチョウセイ</t>
    </rPh>
    <phoneticPr fontId="1"/>
  </si>
  <si>
    <t>就労継続支援センターあいゆう工房</t>
    <rPh sb="0" eb="6">
      <t>シュウロウケイゾクシエン</t>
    </rPh>
    <rPh sb="14" eb="16">
      <t>コウボウ</t>
    </rPh>
    <phoneticPr fontId="1"/>
  </si>
  <si>
    <t>北津軽郡板柳町大字館野越字早稲田54-2</t>
    <rPh sb="0" eb="4">
      <t>キタツガルグン</t>
    </rPh>
    <rPh sb="4" eb="7">
      <t>イタヤナギマチ</t>
    </rPh>
    <rPh sb="7" eb="9">
      <t>オオアザ</t>
    </rPh>
    <rPh sb="9" eb="11">
      <t>タテノ</t>
    </rPh>
    <rPh sb="11" eb="12">
      <t>コシ</t>
    </rPh>
    <rPh sb="12" eb="13">
      <t>アザ</t>
    </rPh>
    <rPh sb="13" eb="16">
      <t>ワセダ</t>
    </rPh>
    <phoneticPr fontId="1"/>
  </si>
  <si>
    <t>対応不可</t>
    <rPh sb="0" eb="4">
      <t>タイオウフカ</t>
    </rPh>
    <phoneticPr fontId="1"/>
  </si>
  <si>
    <t>0178-88-1751</t>
    <phoneticPr fontId="1"/>
  </si>
  <si>
    <t>階上町、八戸市（事業所から30分程度）</t>
    <rPh sb="0" eb="2">
      <t>ハシカミ</t>
    </rPh>
    <rPh sb="2" eb="3">
      <t>マチ</t>
    </rPh>
    <rPh sb="4" eb="7">
      <t>ハチノヘシ</t>
    </rPh>
    <rPh sb="8" eb="11">
      <t>ジギョウショ</t>
    </rPh>
    <rPh sb="15" eb="16">
      <t>フン</t>
    </rPh>
    <rPh sb="16" eb="18">
      <t>テイド</t>
    </rPh>
    <phoneticPr fontId="1"/>
  </si>
  <si>
    <t>0178-38-3903</t>
    <phoneticPr fontId="1"/>
  </si>
  <si>
    <t>五戸町、新郷村（事業所から30分程度）</t>
    <rPh sb="0" eb="3">
      <t>ゴノヘマチ</t>
    </rPh>
    <rPh sb="4" eb="7">
      <t>シンゴウムラ</t>
    </rPh>
    <rPh sb="8" eb="11">
      <t>ジギョウショ</t>
    </rPh>
    <rPh sb="15" eb="16">
      <t>フン</t>
    </rPh>
    <rPh sb="16" eb="18">
      <t>テイド</t>
    </rPh>
    <phoneticPr fontId="1"/>
  </si>
  <si>
    <t>小笠原（サービス管理責任者）</t>
    <rPh sb="0" eb="3">
      <t>オガサワラ</t>
    </rPh>
    <rPh sb="8" eb="10">
      <t>カンリ</t>
    </rPh>
    <rPh sb="10" eb="13">
      <t>セキニンシャ</t>
    </rPh>
    <phoneticPr fontId="1"/>
  </si>
  <si>
    <t>0178-71-8323</t>
    <phoneticPr fontId="1"/>
  </si>
  <si>
    <t>9:00-17:00</t>
    <phoneticPr fontId="1"/>
  </si>
  <si>
    <t>三八地域</t>
    <rPh sb="0" eb="2">
      <t>サンパチ</t>
    </rPh>
    <rPh sb="2" eb="4">
      <t>チイキ</t>
    </rPh>
    <phoneticPr fontId="1"/>
  </si>
  <si>
    <t>後藤（サービス管理責任者）</t>
    <rPh sb="0" eb="2">
      <t>ゴトウ</t>
    </rPh>
    <rPh sb="7" eb="12">
      <t>カンリセキニンシャ</t>
    </rPh>
    <phoneticPr fontId="1"/>
  </si>
  <si>
    <t>0178-33-2243</t>
    <phoneticPr fontId="1"/>
  </si>
  <si>
    <t>山本（サービス管理責任者）</t>
    <rPh sb="0" eb="2">
      <t>ヤマモト</t>
    </rPh>
    <rPh sb="7" eb="12">
      <t>カンリセキニンシャ</t>
    </rPh>
    <phoneticPr fontId="1"/>
  </si>
  <si>
    <t>0178-80-7257</t>
    <phoneticPr fontId="1"/>
  </si>
  <si>
    <t>後村（サービス管理責任者）</t>
    <rPh sb="0" eb="1">
      <t>アト</t>
    </rPh>
    <rPh sb="1" eb="2">
      <t>ムラ</t>
    </rPh>
    <rPh sb="7" eb="9">
      <t>カンリ</t>
    </rPh>
    <rPh sb="9" eb="12">
      <t>セキニンシャ</t>
    </rPh>
    <phoneticPr fontId="1"/>
  </si>
  <si>
    <t>0178-23-3323</t>
    <phoneticPr fontId="1"/>
  </si>
  <si>
    <t>八戸市・南部町</t>
    <rPh sb="0" eb="3">
      <t>ハチノヘシ</t>
    </rPh>
    <rPh sb="4" eb="7">
      <t>ナンブチョウ</t>
    </rPh>
    <phoneticPr fontId="1"/>
  </si>
  <si>
    <t>身体障がいが多い、高齢化しているため、施設外はほぼ不可能、ラベル貼り等は可。</t>
    <rPh sb="0" eb="2">
      <t>シンタイ</t>
    </rPh>
    <rPh sb="2" eb="3">
      <t>ショウ</t>
    </rPh>
    <rPh sb="6" eb="7">
      <t>オオ</t>
    </rPh>
    <rPh sb="9" eb="12">
      <t>コウレイカ</t>
    </rPh>
    <rPh sb="19" eb="22">
      <t>シセツガイ</t>
    </rPh>
    <rPh sb="25" eb="28">
      <t>フカノウ</t>
    </rPh>
    <rPh sb="32" eb="33">
      <t>ハ</t>
    </rPh>
    <rPh sb="34" eb="35">
      <t>トウ</t>
    </rPh>
    <rPh sb="36" eb="37">
      <t>カ</t>
    </rPh>
    <phoneticPr fontId="1"/>
  </si>
  <si>
    <t>田嶋</t>
    <rPh sb="0" eb="2">
      <t>タシマ</t>
    </rPh>
    <phoneticPr fontId="1"/>
  </si>
  <si>
    <t>0178-20-9216</t>
    <phoneticPr fontId="1"/>
  </si>
  <si>
    <t>八戸市</t>
    <rPh sb="0" eb="2">
      <t>ハチノヘ</t>
    </rPh>
    <rPh sb="2" eb="3">
      <t>シ</t>
    </rPh>
    <phoneticPr fontId="1"/>
  </si>
  <si>
    <t>松林（施設長）</t>
    <rPh sb="0" eb="2">
      <t>マツバヤシ</t>
    </rPh>
    <rPh sb="3" eb="6">
      <t>シセツチョウ</t>
    </rPh>
    <phoneticPr fontId="1"/>
  </si>
  <si>
    <t>0178-25-0925</t>
    <phoneticPr fontId="1"/>
  </si>
  <si>
    <t>階上町・八戸市</t>
    <rPh sb="0" eb="3">
      <t>ハシカミチョウ</t>
    </rPh>
    <rPh sb="4" eb="6">
      <t>ハチノヘ</t>
    </rPh>
    <rPh sb="6" eb="7">
      <t>シ</t>
    </rPh>
    <phoneticPr fontId="1"/>
  </si>
  <si>
    <t>剪定枝拾いや運搬作業等は得意。
施設外はほとんどないが、事業所内での農作業を行っているため、対応可能ではある。</t>
    <rPh sb="0" eb="2">
      <t>センテイ</t>
    </rPh>
    <rPh sb="2" eb="3">
      <t>エダ</t>
    </rPh>
    <rPh sb="3" eb="4">
      <t>ヒロ</t>
    </rPh>
    <rPh sb="6" eb="8">
      <t>ウンパン</t>
    </rPh>
    <rPh sb="8" eb="10">
      <t>サギョウ</t>
    </rPh>
    <rPh sb="10" eb="11">
      <t>トウ</t>
    </rPh>
    <rPh sb="12" eb="14">
      <t>トクイ</t>
    </rPh>
    <rPh sb="16" eb="18">
      <t>シセツ</t>
    </rPh>
    <rPh sb="18" eb="19">
      <t>ガイ</t>
    </rPh>
    <rPh sb="28" eb="31">
      <t>ジギョウショ</t>
    </rPh>
    <rPh sb="31" eb="32">
      <t>ナイ</t>
    </rPh>
    <rPh sb="34" eb="37">
      <t>ノウサギョウ</t>
    </rPh>
    <rPh sb="35" eb="37">
      <t>サギョウ</t>
    </rPh>
    <rPh sb="38" eb="39">
      <t>オコナ</t>
    </rPh>
    <rPh sb="46" eb="48">
      <t>タイオウ</t>
    </rPh>
    <rPh sb="48" eb="50">
      <t>カノウ</t>
    </rPh>
    <phoneticPr fontId="1"/>
  </si>
  <si>
    <t>中村（サービス管理責任者）</t>
    <rPh sb="0" eb="2">
      <t>ナカムラ</t>
    </rPh>
    <rPh sb="7" eb="12">
      <t>カンリセキニンシャ</t>
    </rPh>
    <phoneticPr fontId="1"/>
  </si>
  <si>
    <t>0178-20-8954</t>
    <phoneticPr fontId="1"/>
  </si>
  <si>
    <t>山田（サービス管理責任者）</t>
    <rPh sb="0" eb="2">
      <t>ヤマダ</t>
    </rPh>
    <rPh sb="7" eb="12">
      <t>カンリセキニンシャ</t>
    </rPh>
    <phoneticPr fontId="1"/>
  </si>
  <si>
    <t>0178-38-7988</t>
    <phoneticPr fontId="1"/>
  </si>
  <si>
    <t>八戸市</t>
    <rPh sb="0" eb="3">
      <t>ハチノヘシ</t>
    </rPh>
    <phoneticPr fontId="1"/>
  </si>
  <si>
    <t>経験がある作業はいずれもグループ会社からの委託である。</t>
    <rPh sb="0" eb="2">
      <t>ケイケン</t>
    </rPh>
    <rPh sb="5" eb="7">
      <t>サギョウ</t>
    </rPh>
    <rPh sb="16" eb="18">
      <t>カイシャ</t>
    </rPh>
    <rPh sb="21" eb="23">
      <t>イタク</t>
    </rPh>
    <phoneticPr fontId="1"/>
  </si>
  <si>
    <t>坂本（理事長）</t>
    <rPh sb="0" eb="2">
      <t>サカモト</t>
    </rPh>
    <rPh sb="3" eb="6">
      <t>リジチョウ</t>
    </rPh>
    <phoneticPr fontId="1"/>
  </si>
  <si>
    <t>0178-38-7619</t>
    <phoneticPr fontId="1"/>
  </si>
  <si>
    <t>三八圏域</t>
    <rPh sb="0" eb="2">
      <t>サンパチ</t>
    </rPh>
    <rPh sb="2" eb="4">
      <t>ケンイキ</t>
    </rPh>
    <phoneticPr fontId="1"/>
  </si>
  <si>
    <t>武尾（サービス管理責任者）</t>
    <rPh sb="0" eb="2">
      <t>タケオ</t>
    </rPh>
    <rPh sb="7" eb="9">
      <t>カンリ</t>
    </rPh>
    <rPh sb="9" eb="11">
      <t>セキニン</t>
    </rPh>
    <rPh sb="11" eb="12">
      <t>シャ</t>
    </rPh>
    <phoneticPr fontId="1"/>
  </si>
  <si>
    <t>0178-79-7942</t>
    <phoneticPr fontId="1"/>
  </si>
  <si>
    <t>田沢（管理者）</t>
    <rPh sb="0" eb="2">
      <t>タザワ</t>
    </rPh>
    <rPh sb="3" eb="5">
      <t>カンリ</t>
    </rPh>
    <rPh sb="5" eb="6">
      <t>シャ</t>
    </rPh>
    <phoneticPr fontId="1"/>
  </si>
  <si>
    <t>0178-38-7843</t>
    <phoneticPr fontId="1"/>
  </si>
  <si>
    <t>農福連携を始めたばかり</t>
    <rPh sb="0" eb="1">
      <t>ノウ</t>
    </rPh>
    <rPh sb="1" eb="2">
      <t>フク</t>
    </rPh>
    <rPh sb="2" eb="4">
      <t>レンケイ</t>
    </rPh>
    <rPh sb="5" eb="6">
      <t>ハジ</t>
    </rPh>
    <phoneticPr fontId="1"/>
  </si>
  <si>
    <t>米谷（サービス管理責任者）</t>
    <rPh sb="0" eb="2">
      <t>ヨネヤ</t>
    </rPh>
    <rPh sb="7" eb="12">
      <t>カンリセキニンシャ</t>
    </rPh>
    <phoneticPr fontId="1"/>
  </si>
  <si>
    <t>0178-51-9340</t>
    <phoneticPr fontId="1"/>
  </si>
  <si>
    <t>八戸市、階上町（事業所から30分程度）</t>
    <rPh sb="0" eb="3">
      <t>ハチノヘシ</t>
    </rPh>
    <rPh sb="4" eb="7">
      <t>ハシカミチョウ</t>
    </rPh>
    <rPh sb="8" eb="11">
      <t>ジギョウショ</t>
    </rPh>
    <rPh sb="15" eb="16">
      <t>フン</t>
    </rPh>
    <rPh sb="16" eb="18">
      <t>テイド</t>
    </rPh>
    <phoneticPr fontId="1"/>
  </si>
  <si>
    <t>食品を取り扱うため、加工品等も可能</t>
    <rPh sb="0" eb="2">
      <t>ショクヒン</t>
    </rPh>
    <rPh sb="3" eb="4">
      <t>ト</t>
    </rPh>
    <rPh sb="5" eb="6">
      <t>アツカ</t>
    </rPh>
    <rPh sb="10" eb="13">
      <t>カコウヒン</t>
    </rPh>
    <rPh sb="13" eb="14">
      <t>トウ</t>
    </rPh>
    <rPh sb="15" eb="17">
      <t>カノウ</t>
    </rPh>
    <phoneticPr fontId="1"/>
  </si>
  <si>
    <t>上柿、山本</t>
    <rPh sb="0" eb="1">
      <t>ウエ</t>
    </rPh>
    <rPh sb="1" eb="2">
      <t>カキ</t>
    </rPh>
    <rPh sb="3" eb="5">
      <t>ヤマモト</t>
    </rPh>
    <phoneticPr fontId="1"/>
  </si>
  <si>
    <t>0178-20-8643</t>
    <phoneticPr fontId="1"/>
  </si>
  <si>
    <t>北口</t>
    <rPh sb="0" eb="2">
      <t>キタグチ</t>
    </rPh>
    <phoneticPr fontId="1"/>
  </si>
  <si>
    <t>0178-44-2631</t>
    <phoneticPr fontId="1"/>
  </si>
  <si>
    <t>夏堀(代表取締役)</t>
    <rPh sb="0" eb="2">
      <t>ナツボリ</t>
    </rPh>
    <rPh sb="3" eb="5">
      <t>ダイヒョウ</t>
    </rPh>
    <rPh sb="5" eb="8">
      <t>トリシマリヤク</t>
    </rPh>
    <phoneticPr fontId="1"/>
  </si>
  <si>
    <t>0178-38-0041</t>
    <phoneticPr fontId="1"/>
  </si>
  <si>
    <t>事務所から30分程度</t>
    <rPh sb="0" eb="3">
      <t>ジムショ</t>
    </rPh>
    <rPh sb="7" eb="8">
      <t>フン</t>
    </rPh>
    <rPh sb="8" eb="10">
      <t>テイド</t>
    </rPh>
    <phoneticPr fontId="1"/>
  </si>
  <si>
    <t>Ｂ型事業所ではあるが、最低賃金での支払いをお願いしている。（能力は高め）</t>
    <rPh sb="1" eb="2">
      <t>ガタ</t>
    </rPh>
    <rPh sb="2" eb="5">
      <t>ジギョウショ</t>
    </rPh>
    <rPh sb="11" eb="13">
      <t>サイテイ</t>
    </rPh>
    <rPh sb="13" eb="15">
      <t>チンギン</t>
    </rPh>
    <rPh sb="17" eb="19">
      <t>シハラ</t>
    </rPh>
    <rPh sb="22" eb="23">
      <t>ネガ</t>
    </rPh>
    <rPh sb="30" eb="32">
      <t>ノウリョク</t>
    </rPh>
    <rPh sb="33" eb="34">
      <t>タカ</t>
    </rPh>
    <phoneticPr fontId="1"/>
  </si>
  <si>
    <t>松石</t>
    <rPh sb="0" eb="2">
      <t>マツイシ</t>
    </rPh>
    <phoneticPr fontId="1"/>
  </si>
  <si>
    <t>0178-20-8231</t>
    <phoneticPr fontId="1"/>
  </si>
  <si>
    <t>八戸市、階上町、南部町</t>
    <rPh sb="0" eb="3">
      <t>ハチノヘシ</t>
    </rPh>
    <rPh sb="4" eb="7">
      <t>ハシカミチョウ</t>
    </rPh>
    <rPh sb="8" eb="10">
      <t>ナンブ</t>
    </rPh>
    <rPh sb="10" eb="11">
      <t>チョウ</t>
    </rPh>
    <phoneticPr fontId="1"/>
  </si>
  <si>
    <t>・ブドウ畑の管理、収穫、剪定、肥料撒き
・大豆の選別作業</t>
    <phoneticPr fontId="1"/>
  </si>
  <si>
    <t>對馬</t>
    <rPh sb="0" eb="2">
      <t>ツシマ</t>
    </rPh>
    <phoneticPr fontId="1"/>
  </si>
  <si>
    <t>0178-20-8622</t>
    <phoneticPr fontId="1"/>
  </si>
  <si>
    <t>三八、上北地域</t>
    <rPh sb="0" eb="2">
      <t>サンパチ</t>
    </rPh>
    <rPh sb="3" eb="5">
      <t>カミキタ</t>
    </rPh>
    <rPh sb="5" eb="7">
      <t>チイキ</t>
    </rPh>
    <phoneticPr fontId="1"/>
  </si>
  <si>
    <t>上北地域まで作業可能だが、移動にかかる経費は農家負担</t>
    <rPh sb="0" eb="2">
      <t>カミキタ</t>
    </rPh>
    <rPh sb="2" eb="4">
      <t>チイキ</t>
    </rPh>
    <rPh sb="6" eb="8">
      <t>サギョウ</t>
    </rPh>
    <rPh sb="8" eb="10">
      <t>カノウ</t>
    </rPh>
    <rPh sb="13" eb="15">
      <t>イドウ</t>
    </rPh>
    <rPh sb="19" eb="21">
      <t>ケイヒ</t>
    </rPh>
    <rPh sb="22" eb="24">
      <t>ノウカ</t>
    </rPh>
    <rPh sb="24" eb="26">
      <t>フタン</t>
    </rPh>
    <phoneticPr fontId="1"/>
  </si>
  <si>
    <t>新里</t>
    <rPh sb="0" eb="2">
      <t>ニイサト</t>
    </rPh>
    <phoneticPr fontId="1"/>
  </si>
  <si>
    <t>0178-38-7374</t>
    <phoneticPr fontId="1"/>
  </si>
  <si>
    <t>0178-38-0040（あるふぁ番号）</t>
    <rPh sb="17" eb="19">
      <t>バンゴウ</t>
    </rPh>
    <phoneticPr fontId="1"/>
  </si>
  <si>
    <t>八戸市（近辺）</t>
    <rPh sb="0" eb="3">
      <t>ハチノヘシ</t>
    </rPh>
    <rPh sb="4" eb="6">
      <t>キンペン</t>
    </rPh>
    <phoneticPr fontId="1"/>
  </si>
  <si>
    <t>作業依頼はあるふぁへ（あるふぁが窓口を務めており、作業内容に応じてAlphaGrowth、あるふぁあさひ、あるふぁへ振り分けている。また、合同で行うこともある。）</t>
    <rPh sb="0" eb="2">
      <t>サギョウ</t>
    </rPh>
    <rPh sb="2" eb="4">
      <t>イライ</t>
    </rPh>
    <rPh sb="16" eb="18">
      <t>マドグチ</t>
    </rPh>
    <rPh sb="19" eb="20">
      <t>ツト</t>
    </rPh>
    <rPh sb="25" eb="27">
      <t>サギョウ</t>
    </rPh>
    <rPh sb="27" eb="29">
      <t>ナイヨウ</t>
    </rPh>
    <rPh sb="30" eb="31">
      <t>オウ</t>
    </rPh>
    <rPh sb="58" eb="59">
      <t>フ</t>
    </rPh>
    <rPh sb="60" eb="61">
      <t>ワ</t>
    </rPh>
    <rPh sb="69" eb="71">
      <t>ゴウドウ</t>
    </rPh>
    <rPh sb="72" eb="73">
      <t>オコナ</t>
    </rPh>
    <phoneticPr fontId="1"/>
  </si>
  <si>
    <t>0178-38-0040</t>
    <phoneticPr fontId="1"/>
  </si>
  <si>
    <t>山内（ネクサス）</t>
    <rPh sb="0" eb="2">
      <t>ヤマウチ</t>
    </rPh>
    <phoneticPr fontId="1"/>
  </si>
  <si>
    <t>0178-38-5142
(ネクサス0178-38-3481)</t>
    <phoneticPr fontId="1"/>
  </si>
  <si>
    <t>nexus@htas.co.jp
（ネクサスメールアドレス）</t>
    <phoneticPr fontId="1"/>
  </si>
  <si>
    <t>作業依頼はネクサスへ（ネクサスが窓口を務めており、作業内容に応じて、ネクサス、ネクサスピュア、ネクサスエールへ振り分けている。）</t>
    <rPh sb="0" eb="2">
      <t>サギョウ</t>
    </rPh>
    <rPh sb="2" eb="4">
      <t>イライ</t>
    </rPh>
    <rPh sb="16" eb="18">
      <t>マドグチ</t>
    </rPh>
    <rPh sb="19" eb="20">
      <t>ツト</t>
    </rPh>
    <rPh sb="25" eb="27">
      <t>サギョウ</t>
    </rPh>
    <rPh sb="27" eb="29">
      <t>ナイヨウ</t>
    </rPh>
    <rPh sb="30" eb="31">
      <t>オウ</t>
    </rPh>
    <rPh sb="55" eb="56">
      <t>フ</t>
    </rPh>
    <rPh sb="57" eb="58">
      <t>ワ</t>
    </rPh>
    <phoneticPr fontId="1"/>
  </si>
  <si>
    <t>倉谷（サービス管理責任者）</t>
    <rPh sb="0" eb="1">
      <t>クラ</t>
    </rPh>
    <rPh sb="1" eb="2">
      <t>タニ</t>
    </rPh>
    <rPh sb="7" eb="12">
      <t>カンリセキニンシャ</t>
    </rPh>
    <phoneticPr fontId="1"/>
  </si>
  <si>
    <t>0178-38-0234</t>
    <phoneticPr fontId="1"/>
  </si>
  <si>
    <t>0178-38-3481</t>
    <phoneticPr fontId="1"/>
  </si>
  <si>
    <t>対応可能：5人×2,3ユニット</t>
    <rPh sb="0" eb="4">
      <t>タイオウカノウ</t>
    </rPh>
    <rPh sb="6" eb="7">
      <t>ニン</t>
    </rPh>
    <phoneticPr fontId="1"/>
  </si>
  <si>
    <t>作業内容をネクサス、ネクサスピュア、ネクサスエールで振り分けている。</t>
    <rPh sb="0" eb="2">
      <t>サギョウ</t>
    </rPh>
    <rPh sb="2" eb="4">
      <t>ナイヨウ</t>
    </rPh>
    <rPh sb="26" eb="27">
      <t>フ</t>
    </rPh>
    <rPh sb="28" eb="29">
      <t>ワ</t>
    </rPh>
    <phoneticPr fontId="1"/>
  </si>
  <si>
    <t>野沢（施設長）</t>
    <rPh sb="0" eb="2">
      <t>ノザワ</t>
    </rPh>
    <rPh sb="3" eb="6">
      <t>シセツチョウ</t>
    </rPh>
    <phoneticPr fontId="1"/>
  </si>
  <si>
    <t>0178-25-2690</t>
    <phoneticPr fontId="1"/>
  </si>
  <si>
    <t>八戸市、五戸町、田子町、新郷村</t>
    <rPh sb="0" eb="3">
      <t>ハチノヘシ</t>
    </rPh>
    <rPh sb="4" eb="7">
      <t>ゴノヘマチ</t>
    </rPh>
    <rPh sb="8" eb="11">
      <t>タッコマチ</t>
    </rPh>
    <rPh sb="12" eb="15">
      <t>シンゴウムラ</t>
    </rPh>
    <phoneticPr fontId="1"/>
  </si>
  <si>
    <t>対応可能：1ユニット</t>
    <phoneticPr fontId="1"/>
  </si>
  <si>
    <t>下田中</t>
    <rPh sb="0" eb="1">
      <t>シモ</t>
    </rPh>
    <rPh sb="1" eb="3">
      <t>タナカ</t>
    </rPh>
    <phoneticPr fontId="1"/>
  </si>
  <si>
    <t>0178-25-1333</t>
    <phoneticPr fontId="1"/>
  </si>
  <si>
    <t>社会福祉法人ユートピアの会</t>
    <rPh sb="0" eb="2">
      <t>シャカイ</t>
    </rPh>
    <rPh sb="2" eb="4">
      <t>フクシ</t>
    </rPh>
    <rPh sb="4" eb="6">
      <t>ホウジン</t>
    </rPh>
    <rPh sb="12" eb="13">
      <t>カイ</t>
    </rPh>
    <phoneticPr fontId="1"/>
  </si>
  <si>
    <t>リヴェールユートピア</t>
    <phoneticPr fontId="1"/>
  </si>
  <si>
    <t>沼田</t>
    <rPh sb="0" eb="2">
      <t>ヌマタ</t>
    </rPh>
    <phoneticPr fontId="1"/>
  </si>
  <si>
    <t>0178-38-8160</t>
    <phoneticPr fontId="1"/>
  </si>
  <si>
    <t>0178-25-6527</t>
    <phoneticPr fontId="1"/>
  </si>
  <si>
    <t>utopia-jimu@river.ocn.ne.jp</t>
  </si>
  <si>
    <t>八戸市大字美保野13-2132</t>
    <rPh sb="0" eb="3">
      <t>ハチノヘシ</t>
    </rPh>
    <rPh sb="3" eb="5">
      <t>オオアザ</t>
    </rPh>
    <rPh sb="5" eb="7">
      <t>ミホ</t>
    </rPh>
    <rPh sb="7" eb="8">
      <t>ノ</t>
    </rPh>
    <phoneticPr fontId="1"/>
  </si>
  <si>
    <t>機密文書処理、廃品回収、農作業、草刈り</t>
    <rPh sb="0" eb="2">
      <t>キミツ</t>
    </rPh>
    <rPh sb="2" eb="4">
      <t>ブンショ</t>
    </rPh>
    <rPh sb="4" eb="6">
      <t>ショリ</t>
    </rPh>
    <rPh sb="7" eb="9">
      <t>ハイヒン</t>
    </rPh>
    <rPh sb="9" eb="11">
      <t>カイシュウ</t>
    </rPh>
    <rPh sb="12" eb="15">
      <t>ノウサギョウ</t>
    </rPh>
    <rPh sb="16" eb="18">
      <t>クサカ</t>
    </rPh>
    <phoneticPr fontId="1"/>
  </si>
  <si>
    <t>対応可能：３～６人×１ユニット</t>
    <rPh sb="0" eb="2">
      <t>タイオウ</t>
    </rPh>
    <rPh sb="2" eb="4">
      <t>カノウ</t>
    </rPh>
    <rPh sb="8" eb="9">
      <t>ニン</t>
    </rPh>
    <phoneticPr fontId="1"/>
  </si>
  <si>
    <t>内容により、同法人が運営するジョイフルパークユートピアと作業を行う。</t>
    <rPh sb="0" eb="2">
      <t>ナイヨウ</t>
    </rPh>
    <rPh sb="6" eb="7">
      <t>ドウ</t>
    </rPh>
    <rPh sb="7" eb="9">
      <t>ホウジン</t>
    </rPh>
    <rPh sb="10" eb="12">
      <t>ウンエイ</t>
    </rPh>
    <rPh sb="28" eb="30">
      <t>サギョウ</t>
    </rPh>
    <rPh sb="31" eb="32">
      <t>オコナ</t>
    </rPh>
    <phoneticPr fontId="1"/>
  </si>
  <si>
    <t>三八</t>
    <rPh sb="0" eb="2">
      <t>サンパチ</t>
    </rPh>
    <phoneticPr fontId="1"/>
  </si>
  <si>
    <t>特定非営利活動法人くるみの里</t>
    <rPh sb="0" eb="9">
      <t>トクテイヒエイリカツドウホウジン</t>
    </rPh>
    <rPh sb="13" eb="14">
      <t>サト</t>
    </rPh>
    <phoneticPr fontId="1"/>
  </si>
  <si>
    <t>特定非営利活動法人くるみの里</t>
    <rPh sb="0" eb="2">
      <t>トクテイ</t>
    </rPh>
    <rPh sb="2" eb="5">
      <t>ヒエイリ</t>
    </rPh>
    <rPh sb="5" eb="7">
      <t>カツドウ</t>
    </rPh>
    <rPh sb="7" eb="9">
      <t>ホウジン</t>
    </rPh>
    <rPh sb="13" eb="14">
      <t>サト</t>
    </rPh>
    <phoneticPr fontId="1"/>
  </si>
  <si>
    <t>高橋(サービス管理責任者)、泉山</t>
    <rPh sb="0" eb="2">
      <t>タカハシ</t>
    </rPh>
    <rPh sb="7" eb="12">
      <t>カンリセキニンシャ</t>
    </rPh>
    <rPh sb="14" eb="16">
      <t>イズミヤマ</t>
    </rPh>
    <phoneticPr fontId="1"/>
  </si>
  <si>
    <t>0178-71-8530</t>
    <phoneticPr fontId="1"/>
  </si>
  <si>
    <t>0178-71-8531</t>
    <phoneticPr fontId="1"/>
  </si>
  <si>
    <t>八戸市是川字土間沢7-3</t>
    <rPh sb="0" eb="3">
      <t>ハチノヘシ</t>
    </rPh>
    <rPh sb="3" eb="5">
      <t>コレカワ</t>
    </rPh>
    <rPh sb="5" eb="6">
      <t>アザ</t>
    </rPh>
    <rPh sb="6" eb="8">
      <t>ドマ</t>
    </rPh>
    <rPh sb="8" eb="9">
      <t>サワ</t>
    </rPh>
    <phoneticPr fontId="1"/>
  </si>
  <si>
    <t>ラベル貼り、軽作業、食品加工、農作業</t>
    <rPh sb="3" eb="4">
      <t>ハ</t>
    </rPh>
    <rPh sb="6" eb="9">
      <t>ケイサギョウ</t>
    </rPh>
    <rPh sb="10" eb="12">
      <t>ショクヒン</t>
    </rPh>
    <rPh sb="12" eb="14">
      <t>カコウ</t>
    </rPh>
    <rPh sb="15" eb="18">
      <t>ノウサギョウ</t>
    </rPh>
    <phoneticPr fontId="1"/>
  </si>
  <si>
    <t>・ほ場草取り</t>
    <rPh sb="2" eb="3">
      <t>ジョウ</t>
    </rPh>
    <rPh sb="3" eb="5">
      <t>クサト</t>
    </rPh>
    <phoneticPr fontId="1"/>
  </si>
  <si>
    <t>社会福祉法人ぶさん会</t>
    <rPh sb="0" eb="2">
      <t>シャカイ</t>
    </rPh>
    <rPh sb="2" eb="4">
      <t>フクシ</t>
    </rPh>
    <rPh sb="4" eb="6">
      <t>ホウジン</t>
    </rPh>
    <rPh sb="9" eb="10">
      <t>カイ</t>
    </rPh>
    <phoneticPr fontId="1"/>
  </si>
  <si>
    <t>柿の木苑</t>
    <rPh sb="0" eb="1">
      <t>カキ</t>
    </rPh>
    <rPh sb="2" eb="3">
      <t>キ</t>
    </rPh>
    <rPh sb="3" eb="4">
      <t>エン</t>
    </rPh>
    <phoneticPr fontId="1"/>
  </si>
  <si>
    <t>川村（サービス管理責任者）</t>
    <rPh sb="0" eb="2">
      <t>カワムラ</t>
    </rPh>
    <rPh sb="7" eb="12">
      <t>カンリセキニンシャ</t>
    </rPh>
    <phoneticPr fontId="1"/>
  </si>
  <si>
    <t>0178-22-8011</t>
    <phoneticPr fontId="1"/>
  </si>
  <si>
    <t>0178-22-8106</t>
    <phoneticPr fontId="1"/>
  </si>
  <si>
    <t>syuro-b@kakinokien.jp</t>
    <phoneticPr fontId="1"/>
  </si>
  <si>
    <t>八戸市根城９丁目18-23</t>
    <rPh sb="0" eb="3">
      <t>ハチノヘシ</t>
    </rPh>
    <rPh sb="3" eb="5">
      <t>ネジョウ</t>
    </rPh>
    <rPh sb="6" eb="8">
      <t>チョウメ</t>
    </rPh>
    <phoneticPr fontId="1"/>
  </si>
  <si>
    <t>八戸市内</t>
    <rPh sb="0" eb="2">
      <t>ハチノヘ</t>
    </rPh>
    <rPh sb="2" eb="4">
      <t>シナイ</t>
    </rPh>
    <phoneticPr fontId="1"/>
  </si>
  <si>
    <t>軽作業、ラベル貼り、化粧水製造、化粧箱組み立て、農作業</t>
    <rPh sb="0" eb="3">
      <t>ケイサギョウ</t>
    </rPh>
    <rPh sb="7" eb="8">
      <t>ハ</t>
    </rPh>
    <rPh sb="10" eb="13">
      <t>ケショウスイ</t>
    </rPh>
    <rPh sb="13" eb="15">
      <t>セイゾウ</t>
    </rPh>
    <rPh sb="16" eb="19">
      <t>ケショウバコ</t>
    </rPh>
    <rPh sb="19" eb="20">
      <t>ク</t>
    </rPh>
    <rPh sb="21" eb="22">
      <t>タ</t>
    </rPh>
    <rPh sb="24" eb="27">
      <t>ノウサギョウ</t>
    </rPh>
    <phoneticPr fontId="1"/>
  </si>
  <si>
    <t>対応可能：２～６人×1ユニット</t>
    <rPh sb="0" eb="4">
      <t>タイオウカノウ</t>
    </rPh>
    <rPh sb="8" eb="9">
      <t>ニン</t>
    </rPh>
    <phoneticPr fontId="1"/>
  </si>
  <si>
    <t>特定非営利法人三本の木</t>
    <rPh sb="0" eb="2">
      <t>トクテイ</t>
    </rPh>
    <rPh sb="2" eb="5">
      <t>ヒエイリ</t>
    </rPh>
    <rPh sb="5" eb="7">
      <t>ホウジン</t>
    </rPh>
    <rPh sb="7" eb="9">
      <t>サンボン</t>
    </rPh>
    <rPh sb="10" eb="11">
      <t>キ</t>
    </rPh>
    <phoneticPr fontId="1"/>
  </si>
  <si>
    <t>特定非営利活動法人三本の木フレンド</t>
    <rPh sb="0" eb="2">
      <t>トクテイ</t>
    </rPh>
    <rPh sb="2" eb="5">
      <t>ヒエイリ</t>
    </rPh>
    <rPh sb="5" eb="7">
      <t>カツドウ</t>
    </rPh>
    <rPh sb="7" eb="9">
      <t>ホウジン</t>
    </rPh>
    <rPh sb="9" eb="11">
      <t>サンボン</t>
    </rPh>
    <rPh sb="12" eb="13">
      <t>キ</t>
    </rPh>
    <phoneticPr fontId="1"/>
  </si>
  <si>
    <t>林（理事長）</t>
    <rPh sb="0" eb="1">
      <t>ハヤシ</t>
    </rPh>
    <rPh sb="2" eb="5">
      <t>リジチョウ</t>
    </rPh>
    <phoneticPr fontId="1"/>
  </si>
  <si>
    <t>0178-60-5860</t>
    <phoneticPr fontId="1"/>
  </si>
  <si>
    <t>0178-60-5861</t>
    <phoneticPr fontId="1"/>
  </si>
  <si>
    <t>friend3@email.plala.or.jp</t>
    <phoneticPr fontId="1"/>
  </si>
  <si>
    <t>南部町大字斗賀字上町焼43-6</t>
    <rPh sb="0" eb="3">
      <t>ナンブチョウ</t>
    </rPh>
    <rPh sb="3" eb="5">
      <t>オオアザ</t>
    </rPh>
    <rPh sb="5" eb="6">
      <t>ト</t>
    </rPh>
    <rPh sb="6" eb="7">
      <t>ガ</t>
    </rPh>
    <rPh sb="7" eb="8">
      <t>アザ</t>
    </rPh>
    <rPh sb="8" eb="10">
      <t>ウエマチ</t>
    </rPh>
    <rPh sb="10" eb="11">
      <t>ヤ</t>
    </rPh>
    <phoneticPr fontId="1"/>
  </si>
  <si>
    <t>南部町、五戸町</t>
    <rPh sb="0" eb="2">
      <t>ナンブ</t>
    </rPh>
    <rPh sb="2" eb="3">
      <t>チョウ</t>
    </rPh>
    <rPh sb="4" eb="6">
      <t>ゴノヘ</t>
    </rPh>
    <rPh sb="6" eb="7">
      <t>マチ</t>
    </rPh>
    <phoneticPr fontId="1"/>
  </si>
  <si>
    <t>食品加工、農作業</t>
    <rPh sb="0" eb="2">
      <t>ショクヒン</t>
    </rPh>
    <rPh sb="2" eb="4">
      <t>カコウ</t>
    </rPh>
    <rPh sb="5" eb="8">
      <t>ノウサギョウ</t>
    </rPh>
    <phoneticPr fontId="1"/>
  </si>
  <si>
    <t>対応可能：３人×１ユニット（２グループ）</t>
    <rPh sb="0" eb="2">
      <t>タイオウ</t>
    </rPh>
    <rPh sb="2" eb="4">
      <t>カノウ</t>
    </rPh>
    <rPh sb="6" eb="7">
      <t>ニン</t>
    </rPh>
    <phoneticPr fontId="1"/>
  </si>
  <si>
    <t>ピーマン（事業所で栽培）</t>
    <rPh sb="5" eb="8">
      <t>ジギョウショ</t>
    </rPh>
    <rPh sb="9" eb="11">
      <t>サイバイ</t>
    </rPh>
    <phoneticPr fontId="1"/>
  </si>
  <si>
    <t>トマト（事業所で栽培）</t>
    <rPh sb="4" eb="7">
      <t>ジギョウショ</t>
    </rPh>
    <rPh sb="8" eb="10">
      <t>サイバイ</t>
    </rPh>
    <phoneticPr fontId="1"/>
  </si>
  <si>
    <t>ピーマン（計量）</t>
    <rPh sb="5" eb="7">
      <t>ケイリョウ</t>
    </rPh>
    <phoneticPr fontId="1"/>
  </si>
  <si>
    <t>ピーマン（袋詰め）</t>
    <rPh sb="5" eb="7">
      <t>フクロヅ</t>
    </rPh>
    <phoneticPr fontId="1"/>
  </si>
  <si>
    <t>穀物（計量）</t>
    <rPh sb="0" eb="2">
      <t>コクモツ</t>
    </rPh>
    <rPh sb="3" eb="5">
      <t>ケイリョウ</t>
    </rPh>
    <phoneticPr fontId="1"/>
  </si>
  <si>
    <t>穀物（袋詰め）</t>
    <rPh sb="0" eb="2">
      <t>コクモツ</t>
    </rPh>
    <rPh sb="3" eb="5">
      <t>フクロヅ</t>
    </rPh>
    <phoneticPr fontId="1"/>
  </si>
  <si>
    <t>花豆（収穫）</t>
    <rPh sb="0" eb="2">
      <t>ハナマメ</t>
    </rPh>
    <rPh sb="3" eb="5">
      <t>シュウカク</t>
    </rPh>
    <phoneticPr fontId="1"/>
  </si>
  <si>
    <t>花豆（選別）※腐ったものを取り除く</t>
    <rPh sb="0" eb="2">
      <t>ハナマメ</t>
    </rPh>
    <rPh sb="3" eb="5">
      <t>センベツ</t>
    </rPh>
    <rPh sb="7" eb="8">
      <t>クサ</t>
    </rPh>
    <rPh sb="13" eb="14">
      <t>ト</t>
    </rPh>
    <rPh sb="15" eb="16">
      <t>ノゾ</t>
    </rPh>
    <phoneticPr fontId="1"/>
  </si>
  <si>
    <t>その他（わらたて）</t>
    <rPh sb="2" eb="3">
      <t>タ</t>
    </rPh>
    <phoneticPr fontId="1"/>
  </si>
  <si>
    <t>豆類（事業所で栽培）</t>
    <rPh sb="0" eb="2">
      <t>マメルイ</t>
    </rPh>
    <rPh sb="3" eb="6">
      <t>ジギョウショ</t>
    </rPh>
    <rPh sb="7" eb="9">
      <t>サイバイ</t>
    </rPh>
    <phoneticPr fontId="1"/>
  </si>
  <si>
    <t>オクラ（事業所で栽培）</t>
    <rPh sb="4" eb="7">
      <t>ジギョウショ</t>
    </rPh>
    <rPh sb="8" eb="10">
      <t>サイバイ</t>
    </rPh>
    <phoneticPr fontId="1"/>
  </si>
  <si>
    <t>ブルーベリー（事業所で栽培）</t>
    <rPh sb="7" eb="10">
      <t>ジギョウショ</t>
    </rPh>
    <rPh sb="11" eb="13">
      <t>サイバイ</t>
    </rPh>
    <phoneticPr fontId="1"/>
  </si>
  <si>
    <t>ブルーベリー（わら敷き）</t>
    <rPh sb="9" eb="10">
      <t>シ</t>
    </rPh>
    <phoneticPr fontId="1"/>
  </si>
  <si>
    <t>その他（枝拾い）</t>
    <rPh sb="2" eb="3">
      <t>タ</t>
    </rPh>
    <rPh sb="4" eb="6">
      <t>エダヒロ</t>
    </rPh>
    <phoneticPr fontId="1"/>
  </si>
  <si>
    <t>ねぎ（結束）</t>
    <rPh sb="3" eb="5">
      <t>ケッソク</t>
    </rPh>
    <phoneticPr fontId="1"/>
  </si>
  <si>
    <t>その他（ハウス草取り）</t>
    <rPh sb="2" eb="3">
      <t>タ</t>
    </rPh>
    <rPh sb="7" eb="9">
      <t>クサト</t>
    </rPh>
    <phoneticPr fontId="1"/>
  </si>
  <si>
    <t>その他（草取り）</t>
    <rPh sb="2" eb="3">
      <t>タ</t>
    </rPh>
    <rPh sb="4" eb="6">
      <t>クサト</t>
    </rPh>
    <phoneticPr fontId="1"/>
  </si>
  <si>
    <t>ほうき草（事業所で栽培）</t>
    <rPh sb="3" eb="4">
      <t>グサ</t>
    </rPh>
    <rPh sb="5" eb="8">
      <t>ジギョウショ</t>
    </rPh>
    <rPh sb="9" eb="11">
      <t>サイバイ</t>
    </rPh>
    <phoneticPr fontId="1"/>
  </si>
  <si>
    <t>りんご（摘花）</t>
    <rPh sb="4" eb="5">
      <t>テキ</t>
    </rPh>
    <rPh sb="5" eb="6">
      <t>ハナ</t>
    </rPh>
    <phoneticPr fontId="1"/>
  </si>
  <si>
    <t>しいたけ（事業所で栽培）</t>
    <rPh sb="5" eb="8">
      <t>ジギョウショ</t>
    </rPh>
    <rPh sb="9" eb="11">
      <t>サイバイ</t>
    </rPh>
    <phoneticPr fontId="1"/>
  </si>
  <si>
    <t>にんじん（草取り）</t>
    <rPh sb="5" eb="7">
      <t>クサト</t>
    </rPh>
    <phoneticPr fontId="1"/>
  </si>
  <si>
    <t>米（選別）</t>
    <rPh sb="2" eb="4">
      <t>センベツ</t>
    </rPh>
    <phoneticPr fontId="1"/>
  </si>
  <si>
    <t>ブルーベリー（草取り）</t>
    <rPh sb="7" eb="9">
      <t>クサト</t>
    </rPh>
    <phoneticPr fontId="1"/>
  </si>
  <si>
    <t>水稲（苗運び）</t>
    <rPh sb="0" eb="2">
      <t>スイトウ</t>
    </rPh>
    <rPh sb="3" eb="5">
      <t>ナエハコ</t>
    </rPh>
    <phoneticPr fontId="1"/>
  </si>
  <si>
    <t>その他（水産加工品のラベル貼り）</t>
    <rPh sb="2" eb="3">
      <t>タ</t>
    </rPh>
    <rPh sb="4" eb="9">
      <t>スイサンカコウヒン</t>
    </rPh>
    <rPh sb="13" eb="14">
      <t>ハ</t>
    </rPh>
    <phoneticPr fontId="1"/>
  </si>
  <si>
    <t>その他（水産加工品のラベル貼り）</t>
    <rPh sb="2" eb="3">
      <t>タ</t>
    </rPh>
    <rPh sb="4" eb="8">
      <t>スイサンカコウ</t>
    </rPh>
    <rPh sb="8" eb="9">
      <t>シナ</t>
    </rPh>
    <phoneticPr fontId="1"/>
  </si>
  <si>
    <t>その他（水産加工品の化粧箱入れ）</t>
    <rPh sb="2" eb="3">
      <t>タ</t>
    </rPh>
    <rPh sb="4" eb="6">
      <t>スイサン</t>
    </rPh>
    <rPh sb="6" eb="9">
      <t>カコウヒン</t>
    </rPh>
    <phoneticPr fontId="1"/>
  </si>
  <si>
    <t>その他（水産加工品の梱包作業）</t>
    <rPh sb="2" eb="3">
      <t>タ</t>
    </rPh>
    <rPh sb="4" eb="6">
      <t>スイサン</t>
    </rPh>
    <rPh sb="6" eb="9">
      <t>カコウヒン</t>
    </rPh>
    <phoneticPr fontId="1"/>
  </si>
  <si>
    <t>林業（薪運び）</t>
    <rPh sb="0" eb="2">
      <t>リンギョウ</t>
    </rPh>
    <rPh sb="3" eb="5">
      <t>マキハコ</t>
    </rPh>
    <phoneticPr fontId="1"/>
  </si>
  <si>
    <t>ごぼう（収穫）</t>
    <rPh sb="4" eb="6">
      <t>シュウカク</t>
    </rPh>
    <phoneticPr fontId="1"/>
  </si>
  <si>
    <t>かぶ（収穫）</t>
    <rPh sb="3" eb="5">
      <t>シュウカク</t>
    </rPh>
    <phoneticPr fontId="1"/>
  </si>
  <si>
    <t>ごぼう（シール貼り）</t>
    <rPh sb="7" eb="8">
      <t>ハ</t>
    </rPh>
    <phoneticPr fontId="1"/>
  </si>
  <si>
    <t>花き（事業所で栽培）※ポット苗</t>
    <rPh sb="0" eb="1">
      <t>ハナ</t>
    </rPh>
    <rPh sb="3" eb="6">
      <t>ジギョウショ</t>
    </rPh>
    <rPh sb="7" eb="9">
      <t>サイバイ</t>
    </rPh>
    <rPh sb="14" eb="15">
      <t>ナエ</t>
    </rPh>
    <phoneticPr fontId="1"/>
  </si>
  <si>
    <t>葉物野菜（事業所で栽培）</t>
    <rPh sb="0" eb="4">
      <t>ハモノヤサイ</t>
    </rPh>
    <rPh sb="5" eb="8">
      <t>ジギョウショ</t>
    </rPh>
    <rPh sb="9" eb="11">
      <t>サイバイ</t>
    </rPh>
    <phoneticPr fontId="1"/>
  </si>
  <si>
    <t>ゴーヤ（事業所で栽培）</t>
    <rPh sb="4" eb="7">
      <t>ジギョウショ</t>
    </rPh>
    <rPh sb="8" eb="10">
      <t>サイバイ</t>
    </rPh>
    <phoneticPr fontId="1"/>
  </si>
  <si>
    <t>ズッキーニ（事業所で栽培）</t>
    <rPh sb="6" eb="9">
      <t>ジギョウショ</t>
    </rPh>
    <rPh sb="10" eb="12">
      <t>サイバイ</t>
    </rPh>
    <phoneticPr fontId="1"/>
  </si>
  <si>
    <t>カフェレストラン茶居花</t>
    <rPh sb="8" eb="9">
      <t>チャ</t>
    </rPh>
    <rPh sb="9" eb="10">
      <t>イ</t>
    </rPh>
    <rPh sb="10" eb="11">
      <t>ハナ</t>
    </rPh>
    <phoneticPr fontId="1"/>
  </si>
  <si>
    <t>赤かぶ（収穫）</t>
    <rPh sb="0" eb="1">
      <t>アカ</t>
    </rPh>
    <rPh sb="4" eb="6">
      <t>シュウカク</t>
    </rPh>
    <phoneticPr fontId="1"/>
  </si>
  <si>
    <t>リヴェールユートピア</t>
    <phoneticPr fontId="1"/>
  </si>
  <si>
    <t>八戸市大字美保野13-2132</t>
    <rPh sb="0" eb="5">
      <t>ハチノヘシオオアザ</t>
    </rPh>
    <rPh sb="5" eb="8">
      <t>ミホノ</t>
    </rPh>
    <phoneticPr fontId="1"/>
  </si>
  <si>
    <t>豆類（袋詰め）</t>
    <rPh sb="0" eb="2">
      <t>マメルイ</t>
    </rPh>
    <rPh sb="3" eb="5">
      <t>フクロヅ</t>
    </rPh>
    <phoneticPr fontId="1"/>
  </si>
  <si>
    <t>豆類（選別）</t>
    <rPh sb="0" eb="2">
      <t>マメルイ</t>
    </rPh>
    <rPh sb="3" eb="5">
      <t>センベツ</t>
    </rPh>
    <phoneticPr fontId="1"/>
  </si>
  <si>
    <t>トマト（事業所で栽培）</t>
    <rPh sb="4" eb="7">
      <t>ジギョウショ</t>
    </rPh>
    <rPh sb="8" eb="10">
      <t>サイバイ</t>
    </rPh>
    <phoneticPr fontId="1"/>
  </si>
  <si>
    <t>ねぎ（事業所で栽培）</t>
    <rPh sb="3" eb="6">
      <t>ジギョウショ</t>
    </rPh>
    <rPh sb="7" eb="9">
      <t>サイバイ</t>
    </rPh>
    <phoneticPr fontId="1"/>
  </si>
  <si>
    <t>アスパラガス（事業所で栽培）</t>
    <rPh sb="7" eb="10">
      <t>ジギョウショ</t>
    </rPh>
    <rPh sb="11" eb="13">
      <t>サイバイ</t>
    </rPh>
    <phoneticPr fontId="1"/>
  </si>
  <si>
    <t>葉物野菜（事業所で栽培）</t>
    <rPh sb="0" eb="4">
      <t>ハモノヤサイ</t>
    </rPh>
    <rPh sb="5" eb="8">
      <t>ジギョウショ</t>
    </rPh>
    <rPh sb="9" eb="11">
      <t>サイバイ</t>
    </rPh>
    <phoneticPr fontId="1"/>
  </si>
  <si>
    <t>特定非営利活動法人くるみの里</t>
    <rPh sb="0" eb="5">
      <t>トクテイヒエイリ</t>
    </rPh>
    <rPh sb="5" eb="7">
      <t>カツドウ</t>
    </rPh>
    <rPh sb="7" eb="9">
      <t>ホウジン</t>
    </rPh>
    <rPh sb="13" eb="14">
      <t>サト</t>
    </rPh>
    <phoneticPr fontId="1"/>
  </si>
  <si>
    <t>八戸市是川字土間沢7-3</t>
    <rPh sb="0" eb="3">
      <t>ハチノヘシ</t>
    </rPh>
    <rPh sb="3" eb="5">
      <t>コレカワ</t>
    </rPh>
    <rPh sb="5" eb="6">
      <t>アザ</t>
    </rPh>
    <rPh sb="6" eb="8">
      <t>ドマ</t>
    </rPh>
    <rPh sb="8" eb="9">
      <t>サワ</t>
    </rPh>
    <phoneticPr fontId="1"/>
  </si>
  <si>
    <t>その他（草取り）</t>
    <rPh sb="2" eb="3">
      <t>タ</t>
    </rPh>
    <rPh sb="4" eb="6">
      <t>クサト</t>
    </rPh>
    <phoneticPr fontId="1"/>
  </si>
  <si>
    <t>柿の木苑</t>
    <rPh sb="0" eb="1">
      <t>カキ</t>
    </rPh>
    <rPh sb="2" eb="3">
      <t>キ</t>
    </rPh>
    <rPh sb="3" eb="4">
      <t>エン</t>
    </rPh>
    <phoneticPr fontId="1"/>
  </si>
  <si>
    <t>八戸市根城９丁目18-23</t>
    <rPh sb="0" eb="3">
      <t>ハチノヘシ</t>
    </rPh>
    <rPh sb="3" eb="5">
      <t>ネジョウ</t>
    </rPh>
    <rPh sb="6" eb="8">
      <t>チョウメ</t>
    </rPh>
    <phoneticPr fontId="1"/>
  </si>
  <si>
    <t>ピーマン（事業所で栽培）</t>
    <rPh sb="5" eb="8">
      <t>ジギョウショ</t>
    </rPh>
    <rPh sb="9" eb="11">
      <t>サイバイ</t>
    </rPh>
    <phoneticPr fontId="1"/>
  </si>
  <si>
    <t>ミニトマト（事業所で栽培）</t>
    <rPh sb="6" eb="9">
      <t>ジギョウショ</t>
    </rPh>
    <rPh sb="10" eb="12">
      <t>サイバイ</t>
    </rPh>
    <phoneticPr fontId="1"/>
  </si>
  <si>
    <t>ねぎ（収穫）※コンプレッサー使用可</t>
    <rPh sb="3" eb="5">
      <t>シュウカク</t>
    </rPh>
    <rPh sb="14" eb="16">
      <t>シヨウ</t>
    </rPh>
    <rPh sb="16" eb="17">
      <t>カ</t>
    </rPh>
    <phoneticPr fontId="1"/>
  </si>
  <si>
    <t>特定非営利活動法人三本の木フレンド</t>
    <rPh sb="0" eb="9">
      <t>トクテイヒエイリカツドウホウジン</t>
    </rPh>
    <rPh sb="9" eb="11">
      <t>サンボン</t>
    </rPh>
    <rPh sb="12" eb="13">
      <t>キ</t>
    </rPh>
    <phoneticPr fontId="1"/>
  </si>
  <si>
    <t>南部町大字斗賀字上町焼43-6</t>
    <rPh sb="0" eb="3">
      <t>ナンブチョウ</t>
    </rPh>
    <rPh sb="3" eb="5">
      <t>オオアザ</t>
    </rPh>
    <rPh sb="5" eb="7">
      <t>トガ</t>
    </rPh>
    <rPh sb="7" eb="8">
      <t>アザ</t>
    </rPh>
    <rPh sb="8" eb="11">
      <t>ウエマチヤキ</t>
    </rPh>
    <phoneticPr fontId="1"/>
  </si>
  <si>
    <t>トマト（パックシール貼り）</t>
    <rPh sb="10" eb="11">
      <t>ハ</t>
    </rPh>
    <phoneticPr fontId="1"/>
  </si>
  <si>
    <t>ベリー類（事業所で栽培）</t>
    <rPh sb="3" eb="4">
      <t>ルイ</t>
    </rPh>
    <rPh sb="5" eb="8">
      <t>ジギョウショ</t>
    </rPh>
    <rPh sb="9" eb="11">
      <t>サイバイ</t>
    </rPh>
    <phoneticPr fontId="1"/>
  </si>
  <si>
    <t>りんご（事業所で栽培）</t>
    <rPh sb="4" eb="7">
      <t>ジギョウショ</t>
    </rPh>
    <rPh sb="8" eb="10">
      <t>サイバイ</t>
    </rPh>
    <phoneticPr fontId="1"/>
  </si>
  <si>
    <t>プラム（事業所で栽培）</t>
    <rPh sb="4" eb="7">
      <t>ジギョウショ</t>
    </rPh>
    <rPh sb="8" eb="10">
      <t>サイバイ</t>
    </rPh>
    <phoneticPr fontId="1"/>
  </si>
  <si>
    <t>りんご（摘花）</t>
    <rPh sb="4" eb="5">
      <t>テキ</t>
    </rPh>
    <rPh sb="5" eb="6">
      <t>ハナ</t>
    </rPh>
    <phoneticPr fontId="1"/>
  </si>
  <si>
    <t>りんご（摘果）</t>
    <rPh sb="4" eb="6">
      <t>テキカ</t>
    </rPh>
    <phoneticPr fontId="1"/>
  </si>
  <si>
    <t>りんご（反射シート張り）</t>
    <rPh sb="4" eb="6">
      <t>ハンシャ</t>
    </rPh>
    <rPh sb="9" eb="10">
      <t>ハ</t>
    </rPh>
    <phoneticPr fontId="1"/>
  </si>
  <si>
    <t>りんご（反射シートはがし）</t>
    <rPh sb="4" eb="6">
      <t>ハンシャ</t>
    </rPh>
    <phoneticPr fontId="1"/>
  </si>
  <si>
    <t>りんご（収穫）</t>
    <rPh sb="4" eb="6">
      <t>シュウカク</t>
    </rPh>
    <phoneticPr fontId="1"/>
  </si>
  <si>
    <t>りんご（枝拾い）</t>
    <rPh sb="4" eb="6">
      <t>エダヒロ</t>
    </rPh>
    <phoneticPr fontId="1"/>
  </si>
  <si>
    <t>レクラーク（収穫）</t>
    <rPh sb="6" eb="8">
      <t>シュウカク</t>
    </rPh>
    <phoneticPr fontId="1"/>
  </si>
  <si>
    <t>その他（草刈）</t>
    <rPh sb="2" eb="3">
      <t>タ</t>
    </rPh>
    <rPh sb="4" eb="6">
      <t>クサカリ</t>
    </rPh>
    <phoneticPr fontId="1"/>
  </si>
  <si>
    <t>その他（草刈）※刈払い</t>
    <rPh sb="2" eb="3">
      <t>タ</t>
    </rPh>
    <rPh sb="4" eb="6">
      <t>クサカリ</t>
    </rPh>
    <phoneticPr fontId="1"/>
  </si>
  <si>
    <t>大豆（草取り）</t>
    <rPh sb="0" eb="2">
      <t>ダイズ</t>
    </rPh>
    <rPh sb="3" eb="5">
      <t>クサト</t>
    </rPh>
    <phoneticPr fontId="1"/>
  </si>
  <si>
    <t>その他（水路の側溝清掃）</t>
    <rPh sb="2" eb="3">
      <t>タ</t>
    </rPh>
    <rPh sb="4" eb="6">
      <t>スイロ</t>
    </rPh>
    <rPh sb="7" eb="11">
      <t>ソッコウセイソウ</t>
    </rPh>
    <phoneticPr fontId="1"/>
  </si>
  <si>
    <t>取り組んでいる</t>
    <rPh sb="0" eb="1">
      <t>ト</t>
    </rPh>
    <rPh sb="2" eb="3">
      <t>ク</t>
    </rPh>
    <phoneticPr fontId="1"/>
  </si>
  <si>
    <t>・カシスの収穫
・落果拾い（りんご、ほおずき）
・畑、ビニールハウス周りの草取り
・りんご畑での反射シート張り、はがし
・液肥まき
・その他農作業補助（資材運搬、道具の片付け）</t>
    <rPh sb="76" eb="78">
      <t>シザイ</t>
    </rPh>
    <rPh sb="78" eb="80">
      <t>ウンパン</t>
    </rPh>
    <rPh sb="81" eb="83">
      <t>ドウグ</t>
    </rPh>
    <rPh sb="84" eb="86">
      <t>カタヅ</t>
    </rPh>
    <phoneticPr fontId="1"/>
  </si>
  <si>
    <t>ピーマン（事業所で栽培）※除草、収穫、袋詰め、シール貼り</t>
    <rPh sb="5" eb="8">
      <t>ジギョウショ</t>
    </rPh>
    <rPh sb="9" eb="11">
      <t>サイバイ</t>
    </rPh>
    <rPh sb="13" eb="15">
      <t>ジョソウ</t>
    </rPh>
    <rPh sb="16" eb="18">
      <t>シュウカク</t>
    </rPh>
    <rPh sb="19" eb="21">
      <t>フクロヅ</t>
    </rPh>
    <rPh sb="26" eb="27">
      <t>ハ</t>
    </rPh>
    <phoneticPr fontId="1"/>
  </si>
  <si>
    <t>アピオス（事業所で栽培）※除草、収穫、袋詰め、シール貼り</t>
    <rPh sb="5" eb="8">
      <t>ジギョウショ</t>
    </rPh>
    <rPh sb="9" eb="11">
      <t>サイバイ</t>
    </rPh>
    <rPh sb="13" eb="15">
      <t>ジョソウ</t>
    </rPh>
    <rPh sb="16" eb="18">
      <t>シュウカク</t>
    </rPh>
    <rPh sb="19" eb="21">
      <t>フクロヅ</t>
    </rPh>
    <rPh sb="26" eb="27">
      <t>ハ</t>
    </rPh>
    <phoneticPr fontId="1"/>
  </si>
  <si>
    <t>トマト（事業所で栽培）※植付、除草、収穫</t>
    <rPh sb="4" eb="7">
      <t>ジギョウショ</t>
    </rPh>
    <rPh sb="8" eb="10">
      <t>サイバイ</t>
    </rPh>
    <rPh sb="12" eb="14">
      <t>ウエツ</t>
    </rPh>
    <rPh sb="15" eb="17">
      <t>ジョソウ</t>
    </rPh>
    <rPh sb="18" eb="20">
      <t>シュウカク</t>
    </rPh>
    <phoneticPr fontId="1"/>
  </si>
  <si>
    <t>その他（資材運搬）</t>
    <rPh sb="2" eb="3">
      <t>タ</t>
    </rPh>
    <rPh sb="4" eb="8">
      <t>シザイウンパン</t>
    </rPh>
    <phoneticPr fontId="1"/>
  </si>
  <si>
    <t>しいたけ（原木作り）</t>
    <rPh sb="5" eb="7">
      <t>ゲンボク</t>
    </rPh>
    <rPh sb="7" eb="8">
      <t>ツク</t>
    </rPh>
    <phoneticPr fontId="1"/>
  </si>
  <si>
    <t>ねぎ（袋詰め）</t>
    <rPh sb="3" eb="5">
      <t>フクロヅ</t>
    </rPh>
    <phoneticPr fontId="1"/>
  </si>
  <si>
    <t>小ねぎ（袋詰め）</t>
    <rPh sb="0" eb="1">
      <t>コ</t>
    </rPh>
    <rPh sb="4" eb="6">
      <t>フクロヅ</t>
    </rPh>
    <phoneticPr fontId="1"/>
  </si>
  <si>
    <t>林業（薪割り）</t>
    <rPh sb="4" eb="5">
      <t>ワ</t>
    </rPh>
    <phoneticPr fontId="1"/>
  </si>
  <si>
    <t>林業（薪結束）</t>
    <rPh sb="4" eb="6">
      <t>ケッソク</t>
    </rPh>
    <phoneticPr fontId="1"/>
  </si>
  <si>
    <t>りんご（選果機作業補助）</t>
    <rPh sb="7" eb="11">
      <t>サギョウホジョ</t>
    </rPh>
    <phoneticPr fontId="1"/>
  </si>
  <si>
    <t>その他（野菜袋詰め）</t>
    <rPh sb="2" eb="3">
      <t>タ</t>
    </rPh>
    <rPh sb="4" eb="6">
      <t>ヤサイ</t>
    </rPh>
    <phoneticPr fontId="1"/>
  </si>
  <si>
    <t>ミニトマト（袋詰め）</t>
    <rPh sb="6" eb="8">
      <t>フクロヅ</t>
    </rPh>
    <phoneticPr fontId="1"/>
  </si>
  <si>
    <t>その他（果実袋詰め）</t>
    <rPh sb="2" eb="3">
      <t>タ</t>
    </rPh>
    <rPh sb="4" eb="6">
      <t>カジツ</t>
    </rPh>
    <rPh sb="6" eb="8">
      <t>フクロヅ</t>
    </rPh>
    <phoneticPr fontId="1"/>
  </si>
  <si>
    <t>その他（野菜カット）</t>
    <rPh sb="2" eb="3">
      <t>タ</t>
    </rPh>
    <rPh sb="4" eb="6">
      <t>ヤサイ</t>
    </rPh>
    <phoneticPr fontId="1"/>
  </si>
  <si>
    <t>その他（野菜袋詰め）</t>
    <rPh sb="2" eb="3">
      <t>タ</t>
    </rPh>
    <rPh sb="4" eb="6">
      <t>ヤサイ</t>
    </rPh>
    <rPh sb="6" eb="8">
      <t>フクロヅ</t>
    </rPh>
    <phoneticPr fontId="1"/>
  </si>
  <si>
    <t>大葉（肥料入れ）</t>
    <rPh sb="0" eb="2">
      <t>オオバ</t>
    </rPh>
    <rPh sb="3" eb="6">
      <t>ヒリョウイ</t>
    </rPh>
    <phoneticPr fontId="1"/>
  </si>
  <si>
    <t>大葉（伐採）</t>
    <rPh sb="0" eb="2">
      <t>オオバ</t>
    </rPh>
    <phoneticPr fontId="1"/>
  </si>
  <si>
    <t>ぶどう（肥料散布）</t>
    <rPh sb="4" eb="8">
      <t>ヒリョウサンプ</t>
    </rPh>
    <phoneticPr fontId="1"/>
  </si>
  <si>
    <t>ぶどう（芯止め）</t>
    <rPh sb="4" eb="6">
      <t>シント</t>
    </rPh>
    <phoneticPr fontId="1"/>
  </si>
  <si>
    <t>ぶどう（草刈）</t>
    <rPh sb="4" eb="6">
      <t>クサカリ</t>
    </rPh>
    <phoneticPr fontId="1"/>
  </si>
  <si>
    <t>林業（枝拾い）</t>
    <rPh sb="0" eb="2">
      <t>リンギョウ</t>
    </rPh>
    <rPh sb="3" eb="5">
      <t>エダヒロ</t>
    </rPh>
    <phoneticPr fontId="1"/>
  </si>
  <si>
    <t>林業（運搬）</t>
    <rPh sb="0" eb="2">
      <t>リンギョウ</t>
    </rPh>
    <rPh sb="3" eb="5">
      <t>ウンパン</t>
    </rPh>
    <phoneticPr fontId="1"/>
  </si>
  <si>
    <t>林業（玉切り）</t>
    <rPh sb="0" eb="2">
      <t>リンギョウ</t>
    </rPh>
    <rPh sb="3" eb="5">
      <t>タマキリ</t>
    </rPh>
    <phoneticPr fontId="1"/>
  </si>
  <si>
    <t>・林業（剪定枝拾い、運搬、広葉樹の玉切り）</t>
    <rPh sb="1" eb="3">
      <t>リンギョウ</t>
    </rPh>
    <phoneticPr fontId="1"/>
  </si>
  <si>
    <t>対応可能：３名×２ユニット</t>
    <rPh sb="0" eb="2">
      <t>タイオウ</t>
    </rPh>
    <rPh sb="2" eb="4">
      <t>カノウ</t>
    </rPh>
    <rPh sb="6" eb="7">
      <t>メイ</t>
    </rPh>
    <phoneticPr fontId="1"/>
  </si>
  <si>
    <t>ごぼう（計量）</t>
    <rPh sb="4" eb="6">
      <t>ケイリョウ</t>
    </rPh>
    <phoneticPr fontId="1"/>
  </si>
  <si>
    <t>ごぼう（箱詰め）</t>
    <rPh sb="4" eb="6">
      <t>ハコヅ</t>
    </rPh>
    <phoneticPr fontId="1"/>
  </si>
  <si>
    <t>その他（青果物洗い）</t>
    <rPh sb="2" eb="3">
      <t>タ</t>
    </rPh>
    <rPh sb="4" eb="7">
      <t>セイカブツ</t>
    </rPh>
    <rPh sb="7" eb="8">
      <t>アラ</t>
    </rPh>
    <phoneticPr fontId="1"/>
  </si>
  <si>
    <t>その他（青果物袋詰め）</t>
    <rPh sb="2" eb="3">
      <t>タ</t>
    </rPh>
    <rPh sb="4" eb="5">
      <t>アオ</t>
    </rPh>
    <rPh sb="5" eb="6">
      <t>カ</t>
    </rPh>
    <rPh sb="6" eb="7">
      <t>ブツ</t>
    </rPh>
    <phoneticPr fontId="1"/>
  </si>
  <si>
    <t>その他（青果物カット）</t>
    <rPh sb="2" eb="3">
      <t>タ</t>
    </rPh>
    <rPh sb="4" eb="5">
      <t>アオ</t>
    </rPh>
    <rPh sb="5" eb="6">
      <t>カ</t>
    </rPh>
    <rPh sb="6" eb="7">
      <t>ブツ</t>
    </rPh>
    <phoneticPr fontId="1"/>
  </si>
  <si>
    <t>林業（木材加工）※ひば枕</t>
    <rPh sb="0" eb="2">
      <t>リンギョウ</t>
    </rPh>
    <rPh sb="3" eb="5">
      <t>モクザイ</t>
    </rPh>
    <rPh sb="5" eb="7">
      <t>カコウ</t>
    </rPh>
    <rPh sb="11" eb="12">
      <t>マクラ</t>
    </rPh>
    <phoneticPr fontId="1"/>
  </si>
  <si>
    <t>シャインマスカット（事業所で栽培）</t>
    <rPh sb="10" eb="13">
      <t>ジギョウショ</t>
    </rPh>
    <rPh sb="14" eb="16">
      <t>サイバイ</t>
    </rPh>
    <phoneticPr fontId="1"/>
  </si>
  <si>
    <t>キャベツ（事業所で栽培）</t>
    <rPh sb="5" eb="8">
      <t>ジギョウショ</t>
    </rPh>
    <rPh sb="9" eb="11">
      <t>サイバイ</t>
    </rPh>
    <phoneticPr fontId="1"/>
  </si>
  <si>
    <t>レタス（事業所で栽培）</t>
    <rPh sb="4" eb="7">
      <t>ジギョウショ</t>
    </rPh>
    <rPh sb="8" eb="10">
      <t>サイバイ</t>
    </rPh>
    <phoneticPr fontId="1"/>
  </si>
  <si>
    <t>いちじく（事業所で栽培）</t>
    <rPh sb="5" eb="8">
      <t>ジギョウショ</t>
    </rPh>
    <rPh sb="9" eb="11">
      <t>サイバイ</t>
    </rPh>
    <phoneticPr fontId="1"/>
  </si>
  <si>
    <t>フィンガーライム（事業所で栽培）</t>
    <rPh sb="9" eb="12">
      <t>ジギョウショ</t>
    </rPh>
    <rPh sb="13" eb="15">
      <t>サイバイ</t>
    </rPh>
    <phoneticPr fontId="1"/>
  </si>
  <si>
    <t>りんご（樹皮はがし）</t>
    <rPh sb="4" eb="6">
      <t>ジュヒ</t>
    </rPh>
    <phoneticPr fontId="1"/>
  </si>
  <si>
    <t>りんご（袋掛け）</t>
    <rPh sb="4" eb="5">
      <t>フクロ</t>
    </rPh>
    <rPh sb="5" eb="6">
      <t>ガ</t>
    </rPh>
    <phoneticPr fontId="1"/>
  </si>
  <si>
    <t>・フルーツキャップ作成</t>
    <rPh sb="9" eb="11">
      <t>サクセイ</t>
    </rPh>
    <phoneticPr fontId="1"/>
  </si>
  <si>
    <t>水稲（播種）</t>
    <rPh sb="0" eb="2">
      <t>スイトウ</t>
    </rPh>
    <rPh sb="3" eb="5">
      <t>ハシュ</t>
    </rPh>
    <phoneticPr fontId="1"/>
  </si>
  <si>
    <t>その他（ハウス組立て）</t>
    <phoneticPr fontId="1"/>
  </si>
  <si>
    <t>ブロッコリー（栽培補助）</t>
    <rPh sb="7" eb="11">
      <t>サイバイホジョ</t>
    </rPh>
    <phoneticPr fontId="1"/>
  </si>
  <si>
    <t>かぶ（栽培補助）</t>
    <rPh sb="3" eb="7">
      <t>サイバイホジョ</t>
    </rPh>
    <phoneticPr fontId="1"/>
  </si>
  <si>
    <t>ごぼう（栽培補助）</t>
    <rPh sb="4" eb="6">
      <t>サイバイ</t>
    </rPh>
    <rPh sb="6" eb="8">
      <t>ホジョ</t>
    </rPh>
    <phoneticPr fontId="1"/>
  </si>
  <si>
    <t>利用者の体力面に不安があるため、施設外就労については依頼内容によってお断りする場合がある。</t>
    <rPh sb="0" eb="3">
      <t>リヨウシャ</t>
    </rPh>
    <rPh sb="4" eb="7">
      <t>タイリョクメン</t>
    </rPh>
    <rPh sb="8" eb="10">
      <t>フアン</t>
    </rPh>
    <rPh sb="16" eb="19">
      <t>シセツガイ</t>
    </rPh>
    <rPh sb="19" eb="21">
      <t>シュウロウ</t>
    </rPh>
    <rPh sb="26" eb="28">
      <t>イライ</t>
    </rPh>
    <rPh sb="28" eb="30">
      <t>ナイヨウ</t>
    </rPh>
    <rPh sb="35" eb="36">
      <t>コトワ</t>
    </rPh>
    <rPh sb="39" eb="41">
      <t>バアイ</t>
    </rPh>
    <phoneticPr fontId="1"/>
  </si>
  <si>
    <t>りんご（出荷調製）</t>
    <rPh sb="4" eb="8">
      <t>シュッカチョウセイ</t>
    </rPh>
    <phoneticPr fontId="1"/>
  </si>
  <si>
    <t>ブロッコリー（出荷調製）</t>
    <rPh sb="7" eb="11">
      <t>シュッカチョウセイ</t>
    </rPh>
    <phoneticPr fontId="1"/>
  </si>
  <si>
    <t>サトイモ（事業所で栽培）</t>
    <rPh sb="5" eb="8">
      <t>ジギョウショ</t>
    </rPh>
    <rPh sb="9" eb="11">
      <t>サイバイ</t>
    </rPh>
    <phoneticPr fontId="1"/>
  </si>
  <si>
    <t>かぶ（出荷調製）</t>
    <rPh sb="3" eb="7">
      <t>シュッカチョウセイ</t>
    </rPh>
    <phoneticPr fontId="1"/>
  </si>
  <si>
    <t>ごぼう（出荷調製）</t>
    <rPh sb="4" eb="8">
      <t>シュッカチョウセイ</t>
    </rPh>
    <phoneticPr fontId="1"/>
  </si>
  <si>
    <t>ねぎ（除草）</t>
    <rPh sb="3" eb="5">
      <t>ジョソウ</t>
    </rPh>
    <phoneticPr fontId="1"/>
  </si>
  <si>
    <t>ねぎ（皮むき）</t>
  </si>
  <si>
    <t>ねぎ（収穫補助）</t>
    <rPh sb="3" eb="7">
      <t>シュウカクホジョ</t>
    </rPh>
    <phoneticPr fontId="1"/>
  </si>
  <si>
    <t>ねぎ（土寄せ）</t>
    <rPh sb="3" eb="5">
      <t>ツチヨ</t>
    </rPh>
    <phoneticPr fontId="1"/>
  </si>
  <si>
    <t>ちんげんさい（事業所で栽培）※除草、収穫、袋詰め、シール貼り</t>
    <rPh sb="7" eb="10">
      <t>ジギョウショ</t>
    </rPh>
    <rPh sb="11" eb="13">
      <t>サイバイ</t>
    </rPh>
    <rPh sb="15" eb="17">
      <t>ジョソウ</t>
    </rPh>
    <rPh sb="18" eb="20">
      <t>シュウカク</t>
    </rPh>
    <rPh sb="21" eb="23">
      <t>フクロヅ</t>
    </rPh>
    <rPh sb="28" eb="29">
      <t>ハ</t>
    </rPh>
    <phoneticPr fontId="1"/>
  </si>
  <si>
    <t>りんご（苗植付け）</t>
    <phoneticPr fontId="1"/>
  </si>
  <si>
    <t>ピーマン（植付け）</t>
    <phoneticPr fontId="1"/>
  </si>
  <si>
    <t>その他（花・野菜苗植付け）</t>
    <rPh sb="2" eb="3">
      <t>タ</t>
    </rPh>
    <rPh sb="4" eb="5">
      <t>ハナ</t>
    </rPh>
    <rPh sb="6" eb="9">
      <t>ヤサイナエ</t>
    </rPh>
    <phoneticPr fontId="1"/>
  </si>
  <si>
    <t>取り組んだことはないが興味がある</t>
    <phoneticPr fontId="1"/>
  </si>
  <si>
    <t>取り組んでいる</t>
  </si>
  <si>
    <t>・トマトハウス内での摘葉
・藍の定植、除草
・藍の収穫、乾燥</t>
    <rPh sb="16" eb="18">
      <t>テイショク</t>
    </rPh>
    <phoneticPr fontId="1"/>
  </si>
  <si>
    <t>・りんご樹皮はがし
・りんご枝拾い
・りんご摘果
・りんご摘葉
・りんご袋掛け
・りんご収穫
・花・野菜苗　土入れ
・花・野菜苗　播種
・花・野菜苗　植付け</t>
  </si>
  <si>
    <t>・りんご作業全般（摘花・摘果、摘葉、反射シート張り、はがし、収穫、剪定枝集め）
・レクラーク収穫</t>
    <rPh sb="4" eb="6">
      <t>サギョウ</t>
    </rPh>
    <rPh sb="6" eb="8">
      <t>ゼンパン</t>
    </rPh>
    <rPh sb="9" eb="11">
      <t>テキカ</t>
    </rPh>
    <rPh sb="12" eb="14">
      <t>テキカ</t>
    </rPh>
    <rPh sb="18" eb="20">
      <t>ハンシャ</t>
    </rPh>
    <rPh sb="23" eb="24">
      <t>ハ</t>
    </rPh>
    <rPh sb="30" eb="32">
      <t>シュウカク</t>
    </rPh>
    <rPh sb="33" eb="35">
      <t>センテイ</t>
    </rPh>
    <rPh sb="35" eb="36">
      <t>エダ</t>
    </rPh>
    <rPh sb="36" eb="37">
      <t>アツ</t>
    </rPh>
    <rPh sb="46" eb="48">
      <t>シュウカク</t>
    </rPh>
    <phoneticPr fontId="1"/>
  </si>
  <si>
    <t>トマト（摘葉）</t>
  </si>
  <si>
    <t>りんご（摘葉）</t>
    <phoneticPr fontId="1"/>
  </si>
  <si>
    <t>トマト（摘葉）</t>
    <phoneticPr fontId="1"/>
  </si>
  <si>
    <t>・りんごの管理作業（摘果、摘葉、収穫、枝の片付け）
・カシスの収穫</t>
    <rPh sb="5" eb="7">
      <t>カンリ</t>
    </rPh>
    <rPh sb="7" eb="9">
      <t>サギョウ</t>
    </rPh>
    <rPh sb="16" eb="18">
      <t>シュウカク</t>
    </rPh>
    <rPh sb="19" eb="20">
      <t>エダ</t>
    </rPh>
    <rPh sb="21" eb="23">
      <t>カタヅ</t>
    </rPh>
    <rPh sb="31" eb="33">
      <t>シュウカク</t>
    </rPh>
    <phoneticPr fontId="1"/>
  </si>
  <si>
    <t>トマト（芽かき）</t>
    <phoneticPr fontId="1"/>
  </si>
  <si>
    <t>・トマトの芽かき、畝、ハウス周辺の除草作業</t>
    <rPh sb="5" eb="6">
      <t>メ</t>
    </rPh>
    <rPh sb="9" eb="10">
      <t>ウネ</t>
    </rPh>
    <rPh sb="14" eb="16">
      <t>シュウヘン</t>
    </rPh>
    <rPh sb="17" eb="19">
      <t>ジョソウ</t>
    </rPh>
    <rPh sb="19" eb="21">
      <t>サギョウ</t>
    </rPh>
    <phoneticPr fontId="1"/>
  </si>
  <si>
    <t>以前に取り組んだことはあるが今は取り組んでいない</t>
  </si>
  <si>
    <t>取り組んだことはないが興味がある</t>
    <rPh sb="11" eb="13">
      <t>キョウミ</t>
    </rPh>
    <phoneticPr fontId="1"/>
  </si>
  <si>
    <t>以前に取り組んだことはあるが今は取り組んでいない</t>
    <phoneticPr fontId="1"/>
  </si>
  <si>
    <t>対応可能：４人以内×1ユニット</t>
    <rPh sb="7" eb="9">
      <t>イナイ</t>
    </rPh>
    <phoneticPr fontId="1"/>
  </si>
  <si>
    <t>社会福祉法人　サポートセンター虹</t>
    <rPh sb="15" eb="16">
      <t>ニジ</t>
    </rPh>
    <phoneticPr fontId="1"/>
  </si>
  <si>
    <t>農作業、加工品の袋詰め、食品加工（施設外就労）</t>
    <rPh sb="4" eb="7">
      <t>カコウヒン</t>
    </rPh>
    <rPh sb="8" eb="9">
      <t>フクロ</t>
    </rPh>
    <rPh sb="9" eb="10">
      <t>ヅ</t>
    </rPh>
    <rPh sb="17" eb="19">
      <t>シセツ</t>
    </rPh>
    <rPh sb="19" eb="20">
      <t>ガイ</t>
    </rPh>
    <rPh sb="20" eb="22">
      <t>シュウロウ</t>
    </rPh>
    <phoneticPr fontId="1"/>
  </si>
  <si>
    <t>除草,手工芸品作り,清掃,食品加工,パン・クッキーなどの製造,廃品解体・分別</t>
    <rPh sb="0" eb="2">
      <t>ジョソウ</t>
    </rPh>
    <phoneticPr fontId="1"/>
  </si>
  <si>
    <r>
      <rPr>
        <strike/>
        <sz val="11"/>
        <rFont val="游ゴシック"/>
        <family val="3"/>
        <charset val="128"/>
        <scheme val="minor"/>
      </rPr>
      <t xml:space="preserve">
</t>
    </r>
    <r>
      <rPr>
        <sz val="11"/>
        <rFont val="游ゴシック"/>
        <family val="3"/>
        <charset val="128"/>
        <scheme val="minor"/>
      </rPr>
      <t>017-782-2888</t>
    </r>
    <phoneticPr fontId="1"/>
  </si>
  <si>
    <t>清掃,農作業,シフォンケーキ・クッキーなどの製造,空き缶回収・分別,その他(パイオ燃料（ＢＤＦ製造）・下請け作業（食品・ダンボール仕切板等）)</t>
    <rPh sb="25" eb="26">
      <t>ア</t>
    </rPh>
    <rPh sb="27" eb="28">
      <t>カン</t>
    </rPh>
    <rPh sb="28" eb="30">
      <t>カイシュウ</t>
    </rPh>
    <rPh sb="31" eb="33">
      <t>ブンベツ</t>
    </rPh>
    <phoneticPr fontId="1"/>
  </si>
  <si>
    <t>・米の収穫後の片付け（わらたて）</t>
    <phoneticPr fontId="1"/>
  </si>
  <si>
    <t>接客・販売,清掃,食品加工（味噌造り、リンゴジュースラベル貼り）</t>
    <rPh sb="14" eb="17">
      <t>ミソヅク</t>
    </rPh>
    <rPh sb="29" eb="30">
      <t>ハ</t>
    </rPh>
    <phoneticPr fontId="1"/>
  </si>
  <si>
    <t>・林業（薪割り、薪を束ねる）
・りんごの選果機作業補助、りんごの箱詰め　野菜の袋詰め
・りんご苗植付け
・ハウス草取り</t>
    <rPh sb="5" eb="6">
      <t>ワ</t>
    </rPh>
    <rPh sb="8" eb="9">
      <t>マキ</t>
    </rPh>
    <rPh sb="10" eb="11">
      <t>タバ</t>
    </rPh>
    <rPh sb="23" eb="27">
      <t>サギョウホジョ</t>
    </rPh>
    <rPh sb="47" eb="48">
      <t>ナエ</t>
    </rPh>
    <rPh sb="48" eb="50">
      <t>ウエツ</t>
    </rPh>
    <rPh sb="56" eb="58">
      <t>クサト</t>
    </rPh>
    <phoneticPr fontId="1"/>
  </si>
  <si>
    <t>農作業,その他(企業様からの受託作業、ラベル貼りなど)</t>
    <rPh sb="22" eb="23">
      <t>ハ</t>
    </rPh>
    <phoneticPr fontId="1"/>
  </si>
  <si>
    <t>対応可能：4人×1ユニット
（作業・状況によっては5人×２も可）</t>
    <rPh sb="15" eb="17">
      <t>サギョウ</t>
    </rPh>
    <rPh sb="18" eb="20">
      <t>ジョウキョウ</t>
    </rPh>
    <rPh sb="26" eb="27">
      <t>ニン</t>
    </rPh>
    <rPh sb="30" eb="31">
      <t>カ</t>
    </rPh>
    <phoneticPr fontId="1"/>
  </si>
  <si>
    <t>対応可能：6人×１ユニット（時期、他作業との兼ね合いのほか、請負金額にもよる）</t>
    <phoneticPr fontId="1"/>
  </si>
  <si>
    <t xml:space="preserve">
・ブルーベリー畑草取り
・ブルーベリー収穫
・水稲苗運び
</t>
    <rPh sb="8" eb="9">
      <t>バタケ</t>
    </rPh>
    <rPh sb="9" eb="11">
      <t>クサト</t>
    </rPh>
    <rPh sb="20" eb="22">
      <t>シュウカク</t>
    </rPh>
    <phoneticPr fontId="1"/>
  </si>
  <si>
    <t>・ブルーベリー畑草取り
・ブルーベリー収穫
・水稲苗運び</t>
    <phoneticPr fontId="1"/>
  </si>
  <si>
    <t>0178-38-5141
(作業依頼はネクサス0178-38-3480へ)</t>
    <rPh sb="14" eb="16">
      <t>サギョウ</t>
    </rPh>
    <rPh sb="16" eb="18">
      <t>イライ</t>
    </rPh>
    <phoneticPr fontId="1"/>
  </si>
  <si>
    <t>接客・販売,清掃,農作業,ポップコーンの製造,廃品解体・分別</t>
    <phoneticPr fontId="1"/>
  </si>
  <si>
    <t>手工芸品作り,清掃,農作業,食品加工,廃品解体・分別（カン、ペットボトル分別・リサイクル、販売）</t>
    <rPh sb="36" eb="38">
      <t>ブンベツ</t>
    </rPh>
    <rPh sb="45" eb="47">
      <t>ハンバイ</t>
    </rPh>
    <phoneticPr fontId="1"/>
  </si>
  <si>
    <t>対応可能：5人×2ユニット</t>
    <rPh sb="6" eb="7">
      <t>ニン</t>
    </rPh>
    <phoneticPr fontId="1"/>
  </si>
  <si>
    <t>・事業所の水田での水稲栽培（施設で借り上げ）
・漁業者および加工業者から持ち込まれた漁具の修繕・加工作業（ホタテカゴ、つりロープ、漁網等）</t>
    <rPh sb="14" eb="16">
      <t>シセツ</t>
    </rPh>
    <rPh sb="17" eb="18">
      <t>カ</t>
    </rPh>
    <rPh sb="19" eb="20">
      <t>ア</t>
    </rPh>
    <rPh sb="66" eb="68">
      <t>ギョモウ</t>
    </rPh>
    <rPh sb="68" eb="69">
      <t>トウ</t>
    </rPh>
    <phoneticPr fontId="1"/>
  </si>
  <si>
    <t>手工芸品作り,PC作業,農作業,廃品解体・分別
雪かき、清掃</t>
    <rPh sb="24" eb="25">
      <t>ユキ</t>
    </rPh>
    <rPh sb="28" eb="30">
      <t>セイソウ</t>
    </rPh>
    <phoneticPr fontId="1"/>
  </si>
  <si>
    <t>-</t>
    <phoneticPr fontId="1"/>
  </si>
  <si>
    <t>施設外就労</t>
    <rPh sb="0" eb="5">
      <t>シセツガイシュウロウ</t>
    </rPh>
    <phoneticPr fontId="1"/>
  </si>
  <si>
    <t>施設内就労</t>
    <rPh sb="0" eb="5">
      <t>シセツナイシュウロウ</t>
    </rPh>
    <phoneticPr fontId="1"/>
  </si>
  <si>
    <t>施設内就労・施設外就労</t>
    <rPh sb="0" eb="3">
      <t>シセツナイ</t>
    </rPh>
    <rPh sb="3" eb="5">
      <t>シュウロウ</t>
    </rPh>
    <rPh sb="6" eb="8">
      <t>シセツ</t>
    </rPh>
    <rPh sb="8" eb="9">
      <t>ガイ</t>
    </rPh>
    <rPh sb="9" eb="11">
      <t>シュウロウ</t>
    </rPh>
    <phoneticPr fontId="1"/>
  </si>
  <si>
    <t>施設内就労・施設外就労</t>
    <rPh sb="0" eb="2">
      <t>シセツ</t>
    </rPh>
    <rPh sb="2" eb="3">
      <t>ナイ</t>
    </rPh>
    <rPh sb="3" eb="5">
      <t>シュウロウ</t>
    </rPh>
    <rPh sb="6" eb="8">
      <t>シセツ</t>
    </rPh>
    <rPh sb="8" eb="9">
      <t>ガイ</t>
    </rPh>
    <rPh sb="9" eb="11">
      <t>シュウロウ</t>
    </rPh>
    <phoneticPr fontId="1"/>
  </si>
  <si>
    <t>施設内就労・施設外就労</t>
    <rPh sb="0" eb="2">
      <t>シセツ</t>
    </rPh>
    <rPh sb="2" eb="3">
      <t>ナイ</t>
    </rPh>
    <rPh sb="3" eb="5">
      <t>シュウロウ</t>
    </rPh>
    <rPh sb="6" eb="9">
      <t>シセツガイ</t>
    </rPh>
    <rPh sb="9" eb="11">
      <t>シュウロウ</t>
    </rPh>
    <phoneticPr fontId="1"/>
  </si>
  <si>
    <t>施設内就労（持込み、事業所近辺なら受け取りに行くことも可能）・施設外就労</t>
    <rPh sb="0" eb="3">
      <t>シセツナイ</t>
    </rPh>
    <rPh sb="3" eb="5">
      <t>シュウロウ</t>
    </rPh>
    <rPh sb="6" eb="8">
      <t>モチコ</t>
    </rPh>
    <rPh sb="10" eb="13">
      <t>ジギョウショ</t>
    </rPh>
    <rPh sb="13" eb="15">
      <t>キンペン</t>
    </rPh>
    <rPh sb="17" eb="18">
      <t>ウ</t>
    </rPh>
    <rPh sb="19" eb="20">
      <t>ト</t>
    </rPh>
    <rPh sb="22" eb="23">
      <t>イ</t>
    </rPh>
    <rPh sb="27" eb="29">
      <t>カノウ</t>
    </rPh>
    <rPh sb="31" eb="33">
      <t>シセツ</t>
    </rPh>
    <rPh sb="33" eb="34">
      <t>ガイ</t>
    </rPh>
    <rPh sb="34" eb="36">
      <t>シュウロウ</t>
    </rPh>
    <phoneticPr fontId="1"/>
  </si>
  <si>
    <t>施設外就労※備考欄参照</t>
    <rPh sb="0" eb="2">
      <t>シセツ</t>
    </rPh>
    <rPh sb="2" eb="3">
      <t>ガイ</t>
    </rPh>
    <rPh sb="3" eb="5">
      <t>シュウロウ</t>
    </rPh>
    <rPh sb="6" eb="9">
      <t>ビコウラン</t>
    </rPh>
    <rPh sb="9" eb="11">
      <t>サンショウ</t>
    </rPh>
    <phoneticPr fontId="1"/>
  </si>
  <si>
    <t>施設内就労（持込み）</t>
    <rPh sb="0" eb="2">
      <t>シセツ</t>
    </rPh>
    <rPh sb="2" eb="3">
      <t>ナイ</t>
    </rPh>
    <rPh sb="3" eb="5">
      <t>シュウロウ</t>
    </rPh>
    <rPh sb="6" eb="8">
      <t>モチコ</t>
    </rPh>
    <phoneticPr fontId="1"/>
  </si>
  <si>
    <t>施設内就労（持込み）</t>
    <rPh sb="0" eb="3">
      <t>シセツナイ</t>
    </rPh>
    <rPh sb="3" eb="5">
      <t>シュウロウ</t>
    </rPh>
    <rPh sb="6" eb="8">
      <t>モチコ</t>
    </rPh>
    <phoneticPr fontId="1"/>
  </si>
  <si>
    <t>8:00－17:00</t>
  </si>
  <si>
    <t>10:00－14:00</t>
  </si>
  <si>
    <t>9:00－17:00</t>
  </si>
  <si>
    <t>10:00－15:00</t>
  </si>
  <si>
    <t>12:00－13:00、15:00以降</t>
    <rPh sb="17" eb="19">
      <t>イコウ</t>
    </rPh>
    <phoneticPr fontId="1"/>
  </si>
  <si>
    <t>10:00－16:00</t>
  </si>
  <si>
    <t>8:30－17:00</t>
  </si>
  <si>
    <t>10:00－17:00</t>
  </si>
  <si>
    <t>10:00－15:30</t>
  </si>
  <si>
    <t>10:00－15:00</t>
    <phoneticPr fontId="1"/>
  </si>
  <si>
    <t>8:30－17:00</t>
    <phoneticPr fontId="1"/>
  </si>
  <si>
    <t>8:00－17:00</t>
    <phoneticPr fontId="1"/>
  </si>
  <si>
    <t>9:30－15:30</t>
  </si>
  <si>
    <t>10:00－14:30</t>
  </si>
  <si>
    <t>8:30－17:30</t>
  </si>
  <si>
    <t>9:30－17:00</t>
  </si>
  <si>
    <t>10:00－12:00、13:00－15:00※45分作業15分休憩
（昼食は施設に戻る）</t>
    <rPh sb="26" eb="27">
      <t>フン</t>
    </rPh>
    <rPh sb="27" eb="29">
      <t>サギョウ</t>
    </rPh>
    <rPh sb="31" eb="32">
      <t>フン</t>
    </rPh>
    <rPh sb="32" eb="34">
      <t>キュウケイ</t>
    </rPh>
    <rPh sb="36" eb="38">
      <t>チュウショク</t>
    </rPh>
    <rPh sb="39" eb="41">
      <t>シセツ</t>
    </rPh>
    <rPh sb="42" eb="43">
      <t>モド</t>
    </rPh>
    <phoneticPr fontId="1"/>
  </si>
  <si>
    <t>10:00－15:00</t>
    <phoneticPr fontId="1"/>
  </si>
  <si>
    <t>9:00－15:00</t>
  </si>
  <si>
    <t>9:30－11:30</t>
  </si>
  <si>
    <t>8:00－16:00</t>
  </si>
  <si>
    <t>7:00－17:00</t>
  </si>
  <si>
    <t>9:30－14:00</t>
  </si>
  <si>
    <t>15:00－16:30</t>
  </si>
  <si>
    <t>9:30－15:00</t>
  </si>
  <si>
    <t>9:00－17:30</t>
  </si>
  <si>
    <t>9:40－15:00</t>
  </si>
  <si>
    <t>9:30－14:30</t>
  </si>
  <si>
    <t>8:00－12:00</t>
  </si>
  <si>
    <t>8:30－16:30</t>
  </si>
  <si>
    <t>8:30－15:30</t>
  </si>
  <si>
    <t>9:00－16:00</t>
  </si>
  <si>
    <t>9:00－12:00</t>
  </si>
  <si>
    <t>8:30－16:00</t>
  </si>
  <si>
    <t>8:30－9:00
17:00－18:00</t>
  </si>
  <si>
    <t>9:15－17:00</t>
  </si>
  <si>
    <t>9:15－15:00</t>
  </si>
  <si>
    <t>9:00－14:00</t>
  </si>
  <si>
    <t>9:00－12:00または13:00－15:00</t>
  </si>
  <si>
    <t>9:00－12:30</t>
  </si>
  <si>
    <t>8:30－17:00</t>
    <phoneticPr fontId="1"/>
  </si>
  <si>
    <t>8:00－17:00</t>
    <phoneticPr fontId="1"/>
  </si>
  <si>
    <t>9:00－17:00</t>
    <phoneticPr fontId="1"/>
  </si>
  <si>
    <t xml:space="preserve">9:00－15:30 </t>
  </si>
  <si>
    <t>8:30－17:15</t>
  </si>
  <si>
    <t>9:00－15:30</t>
  </si>
  <si>
    <t>7:30－18:00</t>
  </si>
  <si>
    <t>9:30－16:00</t>
    <phoneticPr fontId="1"/>
  </si>
  <si>
    <t>8:30－17:30</t>
    <phoneticPr fontId="1"/>
  </si>
  <si>
    <t>8:15－17:15</t>
  </si>
  <si>
    <t>9:00－17:00</t>
    <phoneticPr fontId="1"/>
  </si>
  <si>
    <t>8:00－16:00</t>
    <phoneticPr fontId="1"/>
  </si>
  <si>
    <t>8:30－15:30</t>
    <phoneticPr fontId="1"/>
  </si>
  <si>
    <t>9:00－15:30
移動時間含む</t>
    <rPh sb="11" eb="13">
      <t>イドウ</t>
    </rPh>
    <rPh sb="13" eb="15">
      <t>ジカン</t>
    </rPh>
    <rPh sb="15" eb="16">
      <t>フク</t>
    </rPh>
    <phoneticPr fontId="1"/>
  </si>
  <si>
    <t>9:00－15:00
移動時間含む</t>
    <rPh sb="11" eb="13">
      <t>イドウ</t>
    </rPh>
    <rPh sb="13" eb="15">
      <t>ジカン</t>
    </rPh>
    <rPh sb="15" eb="16">
      <t>フク</t>
    </rPh>
    <phoneticPr fontId="1"/>
  </si>
  <si>
    <t>9:00－15:00</t>
    <phoneticPr fontId="1"/>
  </si>
  <si>
    <t>9:30－11:00、13:00－15:00（昼は事務所戻り）</t>
    <rPh sb="10" eb="11">
      <t>ジ</t>
    </rPh>
    <rPh sb="22" eb="24">
      <t>ジム</t>
    </rPh>
    <rPh sb="24" eb="25">
      <t>ショ</t>
    </rPh>
    <rPh sb="25" eb="26">
      <t>モド</t>
    </rPh>
    <phoneticPr fontId="1"/>
  </si>
  <si>
    <t>9:00－11:30、
13:00－15:30</t>
    <phoneticPr fontId="1"/>
  </si>
  <si>
    <t>9:30－11:00、13:00－15:00
（昼は事務所戻り）</t>
    <rPh sb="24" eb="25">
      <t>ヒル</t>
    </rPh>
    <rPh sb="26" eb="28">
      <t>ジム</t>
    </rPh>
    <rPh sb="28" eb="29">
      <t>ショ</t>
    </rPh>
    <rPh sb="29" eb="30">
      <t>モド</t>
    </rPh>
    <phoneticPr fontId="1"/>
  </si>
  <si>
    <t>9:45－14:45</t>
    <phoneticPr fontId="1"/>
  </si>
  <si>
    <t>9:00－18:00</t>
    <phoneticPr fontId="1"/>
  </si>
  <si>
    <t>移動時間を除いて10:00－15:00（昼休憩1時間）</t>
    <phoneticPr fontId="1"/>
  </si>
  <si>
    <t>夏期9:00－15:00
冬期9:00－14:00
※土曜日は備考欄参照</t>
    <rPh sb="0" eb="2">
      <t>カキ</t>
    </rPh>
    <rPh sb="13" eb="15">
      <t>トウキ</t>
    </rPh>
    <rPh sb="27" eb="30">
      <t>ドヨウビ</t>
    </rPh>
    <rPh sb="31" eb="34">
      <t>ビコウラン</t>
    </rPh>
    <rPh sb="34" eb="36">
      <t>サンショウ</t>
    </rPh>
    <phoneticPr fontId="1"/>
  </si>
  <si>
    <t>午前中
9:00－12:00</t>
    <rPh sb="0" eb="3">
      <t>ゴゼンチュウ</t>
    </rPh>
    <phoneticPr fontId="1"/>
  </si>
  <si>
    <t>移動時間を除いて10:00－15:00（昼休憩1時間）</t>
    <rPh sb="0" eb="2">
      <t>イドウ</t>
    </rPh>
    <rPh sb="2" eb="4">
      <t>ジカン</t>
    </rPh>
    <rPh sb="5" eb="6">
      <t>ノゾ</t>
    </rPh>
    <rPh sb="20" eb="21">
      <t>ヒル</t>
    </rPh>
    <rPh sb="21" eb="23">
      <t>キュウケイ</t>
    </rPh>
    <rPh sb="24" eb="26">
      <t>ジカン</t>
    </rPh>
    <phoneticPr fontId="1"/>
  </si>
  <si>
    <t>8:30－17:15</t>
    <phoneticPr fontId="1"/>
  </si>
  <si>
    <t>移動時間を除いて9:30－11:30、13:00－15:00（昼食は施設に戻る）</t>
    <rPh sb="0" eb="2">
      <t>イドウ</t>
    </rPh>
    <rPh sb="2" eb="4">
      <t>ジカン</t>
    </rPh>
    <rPh sb="5" eb="6">
      <t>ノゾ</t>
    </rPh>
    <rPh sb="31" eb="33">
      <t>チュウショク</t>
    </rPh>
    <rPh sb="34" eb="36">
      <t>シセツ</t>
    </rPh>
    <rPh sb="37" eb="38">
      <t>モド</t>
    </rPh>
    <phoneticPr fontId="1"/>
  </si>
  <si>
    <t>移動時間を除いて10:00－15:00（昼休憩事務所に戻って1時間）</t>
    <rPh sb="0" eb="2">
      <t>イドウ</t>
    </rPh>
    <rPh sb="2" eb="4">
      <t>ジカン</t>
    </rPh>
    <rPh sb="5" eb="6">
      <t>ノゾ</t>
    </rPh>
    <rPh sb="20" eb="21">
      <t>ヒル</t>
    </rPh>
    <rPh sb="21" eb="23">
      <t>キュウケイ</t>
    </rPh>
    <rPh sb="23" eb="25">
      <t>ジム</t>
    </rPh>
    <rPh sb="25" eb="26">
      <t>ショ</t>
    </rPh>
    <rPh sb="27" eb="28">
      <t>モド</t>
    </rPh>
    <rPh sb="31" eb="33">
      <t>ジカン</t>
    </rPh>
    <phoneticPr fontId="1"/>
  </si>
  <si>
    <t>8:30－17:30（送迎でいない場合もあり）</t>
    <rPh sb="11" eb="13">
      <t>ソウゲイ</t>
    </rPh>
    <rPh sb="17" eb="19">
      <t>バアイ</t>
    </rPh>
    <phoneticPr fontId="1"/>
  </si>
  <si>
    <t>対応可能：7.5人×１ユニット、又は３×１ユニット</t>
    <rPh sb="2" eb="4">
      <t>カノウ</t>
    </rPh>
    <rPh sb="8" eb="9">
      <t>ニン</t>
    </rPh>
    <rPh sb="16" eb="17">
      <t>マタ</t>
    </rPh>
    <phoneticPr fontId="1"/>
  </si>
  <si>
    <t>・木材加工（ひば枕）</t>
    <rPh sb="1" eb="3">
      <t>モクザイ</t>
    </rPh>
    <rPh sb="3" eb="5">
      <t>カコウ</t>
    </rPh>
    <rPh sb="8" eb="9">
      <t>マクラ</t>
    </rPh>
    <phoneticPr fontId="1"/>
  </si>
  <si>
    <t>就労継続支援A型</t>
    <rPh sb="0" eb="2">
      <t>シュウロウ</t>
    </rPh>
    <rPh sb="2" eb="4">
      <t>ケイゾク</t>
    </rPh>
    <rPh sb="4" eb="6">
      <t>シエン</t>
    </rPh>
    <rPh sb="7" eb="8">
      <t>ガタ</t>
    </rPh>
    <phoneticPr fontId="1"/>
  </si>
  <si>
    <t>主な作業の合間を見て、時々の状況により判断する
障害者に理解があり、作業指導等、丁寧な指導が可能な生産者を希望したい</t>
    <rPh sb="0" eb="1">
      <t>オモ</t>
    </rPh>
    <rPh sb="2" eb="4">
      <t>サギョウ</t>
    </rPh>
    <rPh sb="5" eb="7">
      <t>アイマ</t>
    </rPh>
    <rPh sb="8" eb="9">
      <t>ミ</t>
    </rPh>
    <rPh sb="11" eb="16">
      <t>トキドキノジョウキョウ</t>
    </rPh>
    <rPh sb="19" eb="21">
      <t>ハンダン</t>
    </rPh>
    <rPh sb="24" eb="27">
      <t>ショウガイシャ</t>
    </rPh>
    <rPh sb="28" eb="30">
      <t>リカイ</t>
    </rPh>
    <rPh sb="34" eb="36">
      <t>サギョウ</t>
    </rPh>
    <rPh sb="36" eb="38">
      <t>シドウ</t>
    </rPh>
    <rPh sb="38" eb="39">
      <t>トウ</t>
    </rPh>
    <rPh sb="40" eb="42">
      <t>テイネイ</t>
    </rPh>
    <rPh sb="43" eb="45">
      <t>シドウ</t>
    </rPh>
    <rPh sb="46" eb="48">
      <t>カノウ</t>
    </rPh>
    <rPh sb="49" eb="52">
      <t>セイサンシャ</t>
    </rPh>
    <rPh sb="53" eb="55">
      <t>キボウ</t>
    </rPh>
    <phoneticPr fontId="1"/>
  </si>
  <si>
    <t>主な作業の合間を見て、時々の状況により判断する</t>
    <rPh sb="0" eb="1">
      <t>オモ</t>
    </rPh>
    <rPh sb="2" eb="4">
      <t>サギョウ</t>
    </rPh>
    <rPh sb="5" eb="7">
      <t>アイマ</t>
    </rPh>
    <rPh sb="8" eb="9">
      <t>ミ</t>
    </rPh>
    <rPh sb="11" eb="16">
      <t>トキドキノジョウキョウ</t>
    </rPh>
    <rPh sb="19" eb="21">
      <t>ハンダン</t>
    </rPh>
    <phoneticPr fontId="1"/>
  </si>
  <si>
    <t>主な作業の合間を見て、時々の状況により判断する
作業指導等、丁寧な指導が可能な生産者であれば対応したい</t>
    <rPh sb="0" eb="1">
      <t>オモ</t>
    </rPh>
    <rPh sb="2" eb="4">
      <t>サギョウ</t>
    </rPh>
    <rPh sb="5" eb="7">
      <t>アイマ</t>
    </rPh>
    <rPh sb="8" eb="9">
      <t>ミ</t>
    </rPh>
    <rPh sb="11" eb="13">
      <t>トキドキ</t>
    </rPh>
    <rPh sb="14" eb="16">
      <t>ジョウキョウ</t>
    </rPh>
    <rPh sb="19" eb="21">
      <t>ハンダン</t>
    </rPh>
    <rPh sb="24" eb="26">
      <t>サギョウ</t>
    </rPh>
    <rPh sb="26" eb="28">
      <t>シドウ</t>
    </rPh>
    <rPh sb="28" eb="29">
      <t>トウ</t>
    </rPh>
    <rPh sb="30" eb="32">
      <t>テイネイ</t>
    </rPh>
    <rPh sb="33" eb="35">
      <t>シドウ</t>
    </rPh>
    <rPh sb="36" eb="38">
      <t>カノウ</t>
    </rPh>
    <rPh sb="39" eb="42">
      <t>セイサンシャ</t>
    </rPh>
    <rPh sb="46" eb="48">
      <t>タイオウ</t>
    </rPh>
    <phoneticPr fontId="1"/>
  </si>
  <si>
    <t>主な作業の合間を見て、時々の状況により判断する</t>
    <rPh sb="0" eb="1">
      <t>オモ</t>
    </rPh>
    <rPh sb="2" eb="4">
      <t>サギョウ</t>
    </rPh>
    <rPh sb="5" eb="7">
      <t>アイマ</t>
    </rPh>
    <rPh sb="8" eb="9">
      <t>ミ</t>
    </rPh>
    <rPh sb="11" eb="13">
      <t>トキドキ</t>
    </rPh>
    <rPh sb="14" eb="16">
      <t>ジョウキョウ</t>
    </rPh>
    <rPh sb="19" eb="21">
      <t>ハンダン</t>
    </rPh>
    <phoneticPr fontId="1"/>
  </si>
  <si>
    <t>主な作業の合間を見て、時々の状況により判断する
農業者等からの直接連絡受付可</t>
    <rPh sb="0" eb="1">
      <t>オモ</t>
    </rPh>
    <rPh sb="2" eb="4">
      <t>サギョウ</t>
    </rPh>
    <rPh sb="5" eb="7">
      <t>アイマ</t>
    </rPh>
    <rPh sb="8" eb="9">
      <t>ミ</t>
    </rPh>
    <rPh sb="11" eb="16">
      <t>トキドキノジョウキョウ</t>
    </rPh>
    <rPh sb="19" eb="21">
      <t>ハンダン</t>
    </rPh>
    <rPh sb="24" eb="27">
      <t>ノウギョウシャ</t>
    </rPh>
    <rPh sb="27" eb="28">
      <t>トウ</t>
    </rPh>
    <rPh sb="31" eb="33">
      <t>チョクセツ</t>
    </rPh>
    <rPh sb="33" eb="35">
      <t>レンラク</t>
    </rPh>
    <rPh sb="35" eb="36">
      <t>ウ</t>
    </rPh>
    <rPh sb="36" eb="37">
      <t>ツ</t>
    </rPh>
    <rPh sb="37" eb="38">
      <t>カ</t>
    </rPh>
    <phoneticPr fontId="1"/>
  </si>
  <si>
    <t>主な作業の合間を見て、時々の状況により判断する
農家直接ではなく、農業普及振興室経由で紹介して欲しい</t>
    <rPh sb="0" eb="1">
      <t>オモ</t>
    </rPh>
    <rPh sb="2" eb="4">
      <t>サギョウ</t>
    </rPh>
    <rPh sb="5" eb="7">
      <t>アイマ</t>
    </rPh>
    <rPh sb="8" eb="9">
      <t>ミ</t>
    </rPh>
    <rPh sb="11" eb="13">
      <t>トキドキ</t>
    </rPh>
    <rPh sb="14" eb="16">
      <t>ジョウキョウ</t>
    </rPh>
    <rPh sb="19" eb="21">
      <t>ハンダン</t>
    </rPh>
    <rPh sb="24" eb="26">
      <t>ノウカ</t>
    </rPh>
    <rPh sb="26" eb="28">
      <t>チョクセツ</t>
    </rPh>
    <rPh sb="33" eb="35">
      <t>ノウギョウ</t>
    </rPh>
    <rPh sb="35" eb="37">
      <t>フキュウ</t>
    </rPh>
    <rPh sb="37" eb="39">
      <t>シンコウ</t>
    </rPh>
    <rPh sb="39" eb="40">
      <t>シツ</t>
    </rPh>
    <rPh sb="40" eb="42">
      <t>ケイユ</t>
    </rPh>
    <rPh sb="43" eb="45">
      <t>ショウカイ</t>
    </rPh>
    <rPh sb="47" eb="48">
      <t>ホ</t>
    </rPh>
    <phoneticPr fontId="1"/>
  </si>
  <si>
    <t>主な作業の合間を見て、時々の状況により判断する
他の施設と共同で作業を行っている。施設外の就労は作業環境や内容で判断したい。</t>
    <rPh sb="0" eb="1">
      <t>オモ</t>
    </rPh>
    <rPh sb="2" eb="4">
      <t>サギョウ</t>
    </rPh>
    <rPh sb="5" eb="7">
      <t>アイマ</t>
    </rPh>
    <rPh sb="8" eb="9">
      <t>ミ</t>
    </rPh>
    <rPh sb="11" eb="13">
      <t>トキドキ</t>
    </rPh>
    <rPh sb="14" eb="16">
      <t>ジョウキョウ</t>
    </rPh>
    <rPh sb="19" eb="21">
      <t>ハンダン</t>
    </rPh>
    <rPh sb="24" eb="25">
      <t>ホカ</t>
    </rPh>
    <rPh sb="26" eb="28">
      <t>シセツ</t>
    </rPh>
    <rPh sb="29" eb="31">
      <t>キョウドウ</t>
    </rPh>
    <rPh sb="32" eb="34">
      <t>サギョウ</t>
    </rPh>
    <rPh sb="35" eb="36">
      <t>オコナ</t>
    </rPh>
    <rPh sb="41" eb="43">
      <t>シセツ</t>
    </rPh>
    <rPh sb="43" eb="44">
      <t>ガイ</t>
    </rPh>
    <rPh sb="45" eb="47">
      <t>シュウロウ</t>
    </rPh>
    <rPh sb="48" eb="50">
      <t>サギョウ</t>
    </rPh>
    <rPh sb="50" eb="52">
      <t>カンキョウ</t>
    </rPh>
    <rPh sb="53" eb="55">
      <t>ナイヨウ</t>
    </rPh>
    <rPh sb="56" eb="58">
      <t>ハンダン</t>
    </rPh>
    <phoneticPr fontId="1"/>
  </si>
  <si>
    <t>主な作業の合間を見て、時々の状況により判断する
施設外の作業は時間帯や作業環境（トイレ、休憩所）を確認してから判断したい</t>
    <rPh sb="0" eb="1">
      <t>オモ</t>
    </rPh>
    <rPh sb="2" eb="4">
      <t>サギョウ</t>
    </rPh>
    <rPh sb="5" eb="7">
      <t>アイマ</t>
    </rPh>
    <rPh sb="8" eb="9">
      <t>ミ</t>
    </rPh>
    <rPh sb="11" eb="13">
      <t>トキドキ</t>
    </rPh>
    <rPh sb="14" eb="16">
      <t>ジョウキョウ</t>
    </rPh>
    <rPh sb="19" eb="21">
      <t>ハンダン</t>
    </rPh>
    <rPh sb="24" eb="26">
      <t>シセツ</t>
    </rPh>
    <rPh sb="26" eb="27">
      <t>ガイ</t>
    </rPh>
    <rPh sb="28" eb="30">
      <t>サギョウ</t>
    </rPh>
    <rPh sb="31" eb="34">
      <t>ジカンタイ</t>
    </rPh>
    <rPh sb="35" eb="37">
      <t>サギョウ</t>
    </rPh>
    <rPh sb="37" eb="39">
      <t>カンキョウ</t>
    </rPh>
    <rPh sb="44" eb="47">
      <t>キュウケイショ</t>
    </rPh>
    <rPh sb="49" eb="51">
      <t>カクニン</t>
    </rPh>
    <rPh sb="55" eb="57">
      <t>ハンダン</t>
    </rPh>
    <phoneticPr fontId="1"/>
  </si>
  <si>
    <t>主な作業の合間を見て、時々の状況により判断する</t>
    <rPh sb="0" eb="1">
      <t>オモ</t>
    </rPh>
    <rPh sb="2" eb="4">
      <t>サギョウ</t>
    </rPh>
    <rPh sb="5" eb="7">
      <t>アイマ</t>
    </rPh>
    <rPh sb="8" eb="9">
      <t>ミ</t>
    </rPh>
    <rPh sb="11" eb="21">
      <t>トキドキノジョウキョウニヨリハンダン</t>
    </rPh>
    <phoneticPr fontId="1"/>
  </si>
  <si>
    <t>主な作業の合間を見て、時々の状況により判断する
農業者等からの直接連絡受付可</t>
    <rPh sb="0" eb="1">
      <t>オモ</t>
    </rPh>
    <rPh sb="2" eb="4">
      <t>サギョウ</t>
    </rPh>
    <rPh sb="5" eb="7">
      <t>アイマ</t>
    </rPh>
    <rPh sb="8" eb="9">
      <t>ミ</t>
    </rPh>
    <rPh sb="11" eb="13">
      <t>トキドキ</t>
    </rPh>
    <rPh sb="14" eb="16">
      <t>ジョウキョウ</t>
    </rPh>
    <rPh sb="19" eb="21">
      <t>ハンダン</t>
    </rPh>
    <rPh sb="24" eb="27">
      <t>ノウギョウシャ</t>
    </rPh>
    <rPh sb="27" eb="28">
      <t>トウ</t>
    </rPh>
    <rPh sb="31" eb="33">
      <t>チョクセツ</t>
    </rPh>
    <rPh sb="33" eb="35">
      <t>レンラク</t>
    </rPh>
    <rPh sb="35" eb="36">
      <t>ウ</t>
    </rPh>
    <rPh sb="36" eb="37">
      <t>ツ</t>
    </rPh>
    <rPh sb="37" eb="38">
      <t>カ</t>
    </rPh>
    <phoneticPr fontId="1"/>
  </si>
  <si>
    <t>主な作業の合間を見て、時々の状況により判断する
農業者等からの直接連絡受付可</t>
    <rPh sb="0" eb="1">
      <t>オモ</t>
    </rPh>
    <rPh sb="2" eb="4">
      <t>サギョウ</t>
    </rPh>
    <rPh sb="5" eb="7">
      <t>アイマ</t>
    </rPh>
    <rPh sb="8" eb="9">
      <t>ミ</t>
    </rPh>
    <rPh sb="11" eb="21">
      <t>トキドキノジョウキョウニヨリハンダン</t>
    </rPh>
    <rPh sb="24" eb="27">
      <t>ノウギョウシャ</t>
    </rPh>
    <rPh sb="27" eb="28">
      <t>トウ</t>
    </rPh>
    <rPh sb="31" eb="33">
      <t>チョクセツ</t>
    </rPh>
    <rPh sb="33" eb="35">
      <t>レンラク</t>
    </rPh>
    <rPh sb="35" eb="36">
      <t>ウ</t>
    </rPh>
    <rPh sb="36" eb="37">
      <t>ツ</t>
    </rPh>
    <rPh sb="37" eb="38">
      <t>カ</t>
    </rPh>
    <phoneticPr fontId="1"/>
  </si>
  <si>
    <t>これから取り組みたい。年を通して作業可能。主な作業の合間を見て、時々の状況により判断する。特に冬期間の作業があれば良い</t>
    <rPh sb="4" eb="5">
      <t>ト</t>
    </rPh>
    <rPh sb="6" eb="7">
      <t>ク</t>
    </rPh>
    <rPh sb="11" eb="12">
      <t>ネン</t>
    </rPh>
    <rPh sb="13" eb="14">
      <t>トオ</t>
    </rPh>
    <rPh sb="16" eb="18">
      <t>サギョウ</t>
    </rPh>
    <rPh sb="18" eb="20">
      <t>カノウ</t>
    </rPh>
    <rPh sb="21" eb="22">
      <t>オモ</t>
    </rPh>
    <rPh sb="23" eb="25">
      <t>サギョウ</t>
    </rPh>
    <rPh sb="26" eb="28">
      <t>アイマ</t>
    </rPh>
    <rPh sb="29" eb="30">
      <t>ミ</t>
    </rPh>
    <rPh sb="32" eb="34">
      <t>トキドキ</t>
    </rPh>
    <rPh sb="35" eb="37">
      <t>ジョウキョウ</t>
    </rPh>
    <rPh sb="40" eb="42">
      <t>ハンダン</t>
    </rPh>
    <rPh sb="45" eb="46">
      <t>トク</t>
    </rPh>
    <rPh sb="47" eb="50">
      <t>トウキカン</t>
    </rPh>
    <rPh sb="51" eb="53">
      <t>サギョウ</t>
    </rPh>
    <rPh sb="57" eb="58">
      <t>ヨ</t>
    </rPh>
    <phoneticPr fontId="1"/>
  </si>
  <si>
    <t>現状では施設外作業の受託は難しいが、農作業に対して関心がある
今後施設内のプランターでのトマト栽培を試行したい</t>
    <rPh sb="0" eb="2">
      <t>ゲンジョウ</t>
    </rPh>
    <rPh sb="4" eb="6">
      <t>シセツ</t>
    </rPh>
    <rPh sb="6" eb="7">
      <t>ガイ</t>
    </rPh>
    <rPh sb="7" eb="9">
      <t>サギョウ</t>
    </rPh>
    <rPh sb="10" eb="12">
      <t>ジュタク</t>
    </rPh>
    <rPh sb="13" eb="14">
      <t>ムズカ</t>
    </rPh>
    <rPh sb="18" eb="21">
      <t>ノウサギョウ</t>
    </rPh>
    <rPh sb="22" eb="23">
      <t>タイ</t>
    </rPh>
    <rPh sb="25" eb="27">
      <t>カンシン</t>
    </rPh>
    <rPh sb="31" eb="33">
      <t>コンゴ</t>
    </rPh>
    <phoneticPr fontId="1"/>
  </si>
  <si>
    <t>-</t>
    <phoneticPr fontId="1"/>
  </si>
  <si>
    <t>対応不可
（対応できた場合、４人×１ユニット）</t>
    <rPh sb="6" eb="8">
      <t>タイオウ</t>
    </rPh>
    <rPh sb="11" eb="13">
      <t>バアイ</t>
    </rPh>
    <rPh sb="15" eb="16">
      <t>ニン</t>
    </rPh>
    <phoneticPr fontId="1"/>
  </si>
  <si>
    <t>対応不可</t>
    <rPh sb="2" eb="4">
      <t>フカ</t>
    </rPh>
    <phoneticPr fontId="1"/>
  </si>
  <si>
    <t>対応不可</t>
    <phoneticPr fontId="1"/>
  </si>
  <si>
    <t>その他（袋詰め）</t>
    <rPh sb="2" eb="3">
      <t>タ</t>
    </rPh>
    <rPh sb="4" eb="6">
      <t>フクロヅ</t>
    </rPh>
    <phoneticPr fontId="1"/>
  </si>
  <si>
    <t>その他（シール貼り）</t>
    <rPh sb="2" eb="3">
      <t>タ</t>
    </rPh>
    <rPh sb="7" eb="8">
      <t>ハ</t>
    </rPh>
    <phoneticPr fontId="1"/>
  </si>
  <si>
    <t>その他（鶏糞撒き）</t>
    <rPh sb="4" eb="6">
      <t>ケイフン</t>
    </rPh>
    <rPh sb="6" eb="7">
      <t>マ</t>
    </rPh>
    <phoneticPr fontId="1"/>
  </si>
  <si>
    <t>ねぎ（皮むき）</t>
    <rPh sb="3" eb="4">
      <t>カワ</t>
    </rPh>
    <phoneticPr fontId="1"/>
  </si>
  <si>
    <t>ミニトマト（段ボール箱組立て）</t>
    <rPh sb="6" eb="7">
      <t>ダン</t>
    </rPh>
    <rPh sb="10" eb="11">
      <t>バコ</t>
    </rPh>
    <phoneticPr fontId="1"/>
  </si>
  <si>
    <t>きのこ（キャップボトル洗い・組立て）</t>
  </si>
  <si>
    <t>その他（草刈）</t>
    <rPh sb="2" eb="3">
      <t>タ</t>
    </rPh>
    <phoneticPr fontId="1"/>
  </si>
  <si>
    <t>その他（草刈）※刈払い機可</t>
    <rPh sb="2" eb="3">
      <t>タ</t>
    </rPh>
    <rPh sb="8" eb="10">
      <t>カリハラ</t>
    </rPh>
    <rPh sb="11" eb="12">
      <t>キ</t>
    </rPh>
    <rPh sb="12" eb="13">
      <t>カ</t>
    </rPh>
    <phoneticPr fontId="1"/>
  </si>
  <si>
    <t>ぶどう（草刈）</t>
    <phoneticPr fontId="1"/>
  </si>
  <si>
    <t>その他（トラクタ操作）</t>
    <rPh sb="2" eb="3">
      <t>タ</t>
    </rPh>
    <rPh sb="8" eb="10">
      <t>ソウサ</t>
    </rPh>
    <phoneticPr fontId="1"/>
  </si>
  <si>
    <t>・関連会社のワイン用葡萄管理（肥料散布、芯止め、収穫、剪定、草刈）
・水産加工会社の缶詰、レトルトラベル貼り</t>
    <rPh sb="1" eb="3">
      <t>カンレン</t>
    </rPh>
    <rPh sb="3" eb="5">
      <t>ガイシャ</t>
    </rPh>
    <rPh sb="9" eb="10">
      <t>ヨウ</t>
    </rPh>
    <rPh sb="10" eb="12">
      <t>ブドウ</t>
    </rPh>
    <rPh sb="12" eb="14">
      <t>カンリ</t>
    </rPh>
    <rPh sb="15" eb="19">
      <t>ヒリョウサンプ</t>
    </rPh>
    <rPh sb="20" eb="21">
      <t>シン</t>
    </rPh>
    <rPh sb="21" eb="22">
      <t>ト</t>
    </rPh>
    <rPh sb="24" eb="26">
      <t>シュウカク</t>
    </rPh>
    <rPh sb="27" eb="29">
      <t>センテイ</t>
    </rPh>
    <rPh sb="30" eb="32">
      <t>クサカリ</t>
    </rPh>
    <rPh sb="35" eb="41">
      <t>スイサンカコウカイシャ</t>
    </rPh>
    <rPh sb="42" eb="44">
      <t>カンヅメ</t>
    </rPh>
    <rPh sb="52" eb="53">
      <t>ハ</t>
    </rPh>
    <phoneticPr fontId="1"/>
  </si>
  <si>
    <t>藍（葉の調製）</t>
    <rPh sb="0" eb="1">
      <t>アイ</t>
    </rPh>
    <rPh sb="2" eb="3">
      <t>ハ</t>
    </rPh>
    <rPh sb="4" eb="6">
      <t>チョウセイ</t>
    </rPh>
    <phoneticPr fontId="1"/>
  </si>
  <si>
    <t>ブロッコリー（栽培補助）</t>
    <rPh sb="7" eb="11">
      <t>サイバイホジョ</t>
    </rPh>
    <phoneticPr fontId="1"/>
  </si>
  <si>
    <t>かぶ（栽培補助）</t>
    <rPh sb="3" eb="7">
      <t>サイバイホジョ</t>
    </rPh>
    <phoneticPr fontId="1"/>
  </si>
  <si>
    <t>ごぼう（栽培補助）</t>
    <rPh sb="4" eb="8">
      <t>サイバイホジョ</t>
    </rPh>
    <phoneticPr fontId="1"/>
  </si>
  <si>
    <t>ねぎ（植付け）</t>
    <phoneticPr fontId="1"/>
  </si>
  <si>
    <t>トマト（摘葉）</t>
    <rPh sb="4" eb="6">
      <t>テキヨウ</t>
    </rPh>
    <phoneticPr fontId="1"/>
  </si>
  <si>
    <t>・ネゴ、ブロッコリー、エダマメの除草</t>
    <rPh sb="16" eb="18">
      <t>ジョソウ</t>
    </rPh>
    <phoneticPr fontId="1"/>
  </si>
  <si>
    <t>PC作業,清掃,その他(除草、除雪など)</t>
  </si>
  <si>
    <t>・トマトの芽かき、摘葉作業</t>
    <rPh sb="5" eb="6">
      <t>メ</t>
    </rPh>
    <rPh sb="11" eb="13">
      <t>サギョウ</t>
    </rPh>
    <phoneticPr fontId="1"/>
  </si>
  <si>
    <t>対応不可（将来的に農福連携に取組む方向で考えたい)</t>
    <rPh sb="5" eb="8">
      <t>ショウライテキ</t>
    </rPh>
    <rPh sb="9" eb="11">
      <t>ノウフク</t>
    </rPh>
    <rPh sb="11" eb="13">
      <t>レンケイ</t>
    </rPh>
    <rPh sb="14" eb="16">
      <t>トリクミ</t>
    </rPh>
    <rPh sb="17" eb="19">
      <t>ホウコウ</t>
    </rPh>
    <rPh sb="20" eb="21">
      <t>カンガ</t>
    </rPh>
    <phoneticPr fontId="1"/>
  </si>
  <si>
    <t>FAXは固定電話と同じ番号なので、メールで連絡してもらったほうが確実に確認できる</t>
    <rPh sb="4" eb="6">
      <t>コテイ</t>
    </rPh>
    <rPh sb="6" eb="8">
      <t>デンワ</t>
    </rPh>
    <rPh sb="9" eb="10">
      <t>オナ</t>
    </rPh>
    <rPh sb="11" eb="13">
      <t>バンゴウ</t>
    </rPh>
    <rPh sb="21" eb="23">
      <t>レンラク</t>
    </rPh>
    <rPh sb="32" eb="34">
      <t>カクジツ</t>
    </rPh>
    <rPh sb="35" eb="37">
      <t>カクニン</t>
    </rPh>
    <phoneticPr fontId="1"/>
  </si>
  <si>
    <t>FAXのほうが確実に見れる。</t>
    <rPh sb="7" eb="9">
      <t>カクジツ</t>
    </rPh>
    <rPh sb="10" eb="11">
      <t>ミ</t>
    </rPh>
    <phoneticPr fontId="1"/>
  </si>
  <si>
    <t>・ワイン用ぶどう畑の草刈り、植え込み、剪定、肥料まき</t>
    <phoneticPr fontId="1"/>
  </si>
  <si>
    <t>・対応できるかは利用者の体調やスケジュール次第</t>
    <rPh sb="1" eb="3">
      <t>タイオウ</t>
    </rPh>
    <rPh sb="8" eb="11">
      <t>リヨウシャ</t>
    </rPh>
    <rPh sb="12" eb="14">
      <t>タイチョウ</t>
    </rPh>
    <rPh sb="21" eb="23">
      <t>シダイ</t>
    </rPh>
    <phoneticPr fontId="1"/>
  </si>
  <si>
    <t>りんごの作業は難しい</t>
    <rPh sb="4" eb="6">
      <t>サギョウ</t>
    </rPh>
    <rPh sb="7" eb="8">
      <t>ムズカ</t>
    </rPh>
    <phoneticPr fontId="1"/>
  </si>
  <si>
    <r>
      <t>農林水産事務所を一度通してほしい。</t>
    </r>
    <r>
      <rPr>
        <sz val="11"/>
        <color rgb="FFFF0000"/>
        <rFont val="游ゴシック"/>
        <family val="3"/>
        <charset val="128"/>
        <scheme val="minor"/>
      </rPr>
      <t xml:space="preserve">
</t>
    </r>
    <r>
      <rPr>
        <sz val="11"/>
        <rFont val="游ゴシック"/>
        <family val="3"/>
        <charset val="128"/>
        <scheme val="minor"/>
      </rPr>
      <t>畑にトイレがない場合はいけない。</t>
    </r>
    <rPh sb="0" eb="7">
      <t>ノウリンスイサンジムショ</t>
    </rPh>
    <rPh sb="8" eb="10">
      <t>イチド</t>
    </rPh>
    <rPh sb="10" eb="11">
      <t>トオ</t>
    </rPh>
    <rPh sb="18" eb="19">
      <t>ハタケ</t>
    </rPh>
    <rPh sb="26" eb="28">
      <t>バアイ</t>
    </rPh>
    <phoneticPr fontId="1"/>
  </si>
  <si>
    <t>人員に限りがあるため相談を受けて対応の可否を検討したい。</t>
    <rPh sb="0" eb="2">
      <t>ジンイン</t>
    </rPh>
    <rPh sb="3" eb="4">
      <t>カギ</t>
    </rPh>
    <rPh sb="10" eb="12">
      <t>ソウダン</t>
    </rPh>
    <rPh sb="13" eb="14">
      <t>ウ</t>
    </rPh>
    <rPh sb="16" eb="18">
      <t>タイオウ</t>
    </rPh>
    <rPh sb="19" eb="21">
      <t>カヒ</t>
    </rPh>
    <rPh sb="22" eb="24">
      <t>ケントウ</t>
    </rPh>
    <phoneticPr fontId="1"/>
  </si>
  <si>
    <t>3月後半は事業所職員の業務が忙しいため受入れは難しい。
それ以外は相談を受けて対応の可否を検討したい。</t>
    <rPh sb="1" eb="2">
      <t>ガツ</t>
    </rPh>
    <rPh sb="2" eb="4">
      <t>コウハン</t>
    </rPh>
    <rPh sb="5" eb="8">
      <t>ジギョウショ</t>
    </rPh>
    <rPh sb="8" eb="10">
      <t>ショクイン</t>
    </rPh>
    <rPh sb="11" eb="13">
      <t>ギョウム</t>
    </rPh>
    <rPh sb="14" eb="15">
      <t>イソガ</t>
    </rPh>
    <rPh sb="19" eb="21">
      <t>ウケイ</t>
    </rPh>
    <rPh sb="23" eb="24">
      <t>ムズカ</t>
    </rPh>
    <rPh sb="30" eb="32">
      <t>イガイ</t>
    </rPh>
    <rPh sb="33" eb="35">
      <t>ソウダン</t>
    </rPh>
    <rPh sb="36" eb="37">
      <t>ウ</t>
    </rPh>
    <rPh sb="39" eb="41">
      <t>タイオウ</t>
    </rPh>
    <rPh sb="42" eb="44">
      <t>カヒ</t>
    </rPh>
    <rPh sb="45" eb="47">
      <t>ケントウ</t>
    </rPh>
    <phoneticPr fontId="1"/>
  </si>
  <si>
    <t>夢の森ラッキー</t>
    <phoneticPr fontId="1"/>
  </si>
  <si>
    <t>就労継続支援センターひまわりの家</t>
    <phoneticPr fontId="1"/>
  </si>
  <si>
    <t>特定非営利活動法人あいうえおの会</t>
    <phoneticPr fontId="1"/>
  </si>
  <si>
    <t>就労継続支援事業所　情熱
※B型</t>
    <rPh sb="0" eb="9">
      <t>シュウロウケイゾクシエンジギョウショ</t>
    </rPh>
    <rPh sb="10" eb="12">
      <t>ジョウネツ</t>
    </rPh>
    <rPh sb="15" eb="16">
      <t>ガタ</t>
    </rPh>
    <phoneticPr fontId="1"/>
  </si>
  <si>
    <t>就労継続支援事業所　情熱
※B型</t>
    <rPh sb="15" eb="16">
      <t>ガタ</t>
    </rPh>
    <phoneticPr fontId="1"/>
  </si>
  <si>
    <t>特定非営利活動法人アックス工房</t>
    <phoneticPr fontId="1"/>
  </si>
  <si>
    <t>経験がある農福連携の作業</t>
    <rPh sb="0" eb="2">
      <t>ケイケン</t>
    </rPh>
    <rPh sb="10" eb="12">
      <t>サギョウ</t>
    </rPh>
    <phoneticPr fontId="1"/>
  </si>
  <si>
    <t>ing
※A型</t>
    <rPh sb="6" eb="7">
      <t>ガタ</t>
    </rPh>
    <phoneticPr fontId="1"/>
  </si>
  <si>
    <t>ing
※B型</t>
    <rPh sb="6" eb="7">
      <t>ガタ</t>
    </rPh>
    <phoneticPr fontId="1"/>
  </si>
  <si>
    <t>-</t>
    <phoneticPr fontId="1"/>
  </si>
  <si>
    <t>経験がある農福連携の作業</t>
    <rPh sb="0" eb="2">
      <t>ケイケン</t>
    </rPh>
    <rPh sb="5" eb="9">
      <t>ノウフクレンケイ</t>
    </rPh>
    <rPh sb="10" eb="12">
      <t>サギョウ</t>
    </rPh>
    <phoneticPr fontId="1"/>
  </si>
  <si>
    <t>アスパラガス（袋詰め）</t>
    <rPh sb="7" eb="9">
      <t>フクロヅ</t>
    </rPh>
    <phoneticPr fontId="1"/>
  </si>
  <si>
    <t>アスパラガス（草取り）</t>
    <phoneticPr fontId="1"/>
  </si>
  <si>
    <t>アスパラガス（芽かき）</t>
    <rPh sb="7" eb="8">
      <t>メ</t>
    </rPh>
    <phoneticPr fontId="1"/>
  </si>
  <si>
    <t>社会福祉法人○○会</t>
    <rPh sb="0" eb="6">
      <t>シャカイフクシホウジン</t>
    </rPh>
    <rPh sb="8" eb="9">
      <t>カイ</t>
    </rPh>
    <phoneticPr fontId="1"/>
  </si>
  <si>
    <t>青森ユニバーサル農業推進事業所</t>
    <rPh sb="0" eb="2">
      <t>アオモリ</t>
    </rPh>
    <rPh sb="8" eb="10">
      <t>ノウギョウ</t>
    </rPh>
    <rPh sb="10" eb="12">
      <t>スイシン</t>
    </rPh>
    <rPh sb="12" eb="14">
      <t>ジギョウ</t>
    </rPh>
    <rPh sb="14" eb="15">
      <t>ショ</t>
    </rPh>
    <phoneticPr fontId="1"/>
  </si>
  <si>
    <t>例</t>
    <rPh sb="0" eb="1">
      <t>レイ</t>
    </rPh>
    <phoneticPr fontId="1"/>
  </si>
  <si>
    <t>青森　太郎</t>
    <rPh sb="0" eb="2">
      <t>アオモリ</t>
    </rPh>
    <rPh sb="3" eb="5">
      <t>タロウ</t>
    </rPh>
    <phoneticPr fontId="1"/>
  </si>
  <si>
    <t>017-722-1111</t>
    <phoneticPr fontId="1"/>
  </si>
  <si>
    <t>017-722-○○○○</t>
    <phoneticPr fontId="1"/>
  </si>
  <si>
    <t>--@pref.aomori.lg.jp</t>
    <phoneticPr fontId="1"/>
  </si>
  <si>
    <t>青森市長島1-1-1</t>
    <rPh sb="0" eb="3">
      <t>アオモリシ</t>
    </rPh>
    <rPh sb="3" eb="5">
      <t>ナガシマ</t>
    </rPh>
    <phoneticPr fontId="1"/>
  </si>
  <si>
    <t>青森市内（浪岡含む）</t>
    <rPh sb="0" eb="4">
      <t>アオモリシナイ</t>
    </rPh>
    <rPh sb="5" eb="7">
      <t>ナミオカ</t>
    </rPh>
    <rPh sb="7" eb="8">
      <t>フク</t>
    </rPh>
    <phoneticPr fontId="1"/>
  </si>
  <si>
    <t>農作業、PC入力作業</t>
    <rPh sb="0" eb="3">
      <t>ノウサギョウ</t>
    </rPh>
    <rPh sb="6" eb="8">
      <t>ニュウリョク</t>
    </rPh>
    <rPh sb="8" eb="10">
      <t>サギョウ</t>
    </rPh>
    <phoneticPr fontId="1"/>
  </si>
  <si>
    <t>施設内就労
施設外就労</t>
    <rPh sb="0" eb="2">
      <t>シセツ</t>
    </rPh>
    <rPh sb="2" eb="3">
      <t>ナイ</t>
    </rPh>
    <rPh sb="3" eb="5">
      <t>シュウロウ</t>
    </rPh>
    <rPh sb="6" eb="9">
      <t>シセツガイ</t>
    </rPh>
    <rPh sb="9" eb="11">
      <t>シュウロウ</t>
    </rPh>
    <phoneticPr fontId="1"/>
  </si>
  <si>
    <t>可</t>
    <rPh sb="0" eb="1">
      <t>カ</t>
    </rPh>
    <phoneticPr fontId="1"/>
  </si>
  <si>
    <t>・持込によるニンニクの種こぼし</t>
    <rPh sb="1" eb="3">
      <t>モチコミ</t>
    </rPh>
    <rPh sb="11" eb="12">
      <t>タネ</t>
    </rPh>
    <phoneticPr fontId="1"/>
  </si>
  <si>
    <t>・りんごの摘葉</t>
    <rPh sb="5" eb="7">
      <t>テキヨウ</t>
    </rPh>
    <phoneticPr fontId="1"/>
  </si>
  <si>
    <t>葉物野菜、トマト、いちごのハウス栽培、出荷調整</t>
    <rPh sb="0" eb="2">
      <t>ハモノ</t>
    </rPh>
    <rPh sb="2" eb="4">
      <t>ヤサイ</t>
    </rPh>
    <rPh sb="16" eb="18">
      <t>サイバイ</t>
    </rPh>
    <rPh sb="19" eb="21">
      <t>シュッカ</t>
    </rPh>
    <rPh sb="21" eb="23">
      <t>チョウセイ</t>
    </rPh>
    <phoneticPr fontId="1"/>
  </si>
  <si>
    <t>・りんごの摘果・摘花
・いもの収穫
・ピーマン植付け
・ブルーベリー収穫、ほ場草取り</t>
    <rPh sb="5" eb="7">
      <t>テキカ</t>
    </rPh>
    <rPh sb="8" eb="9">
      <t>テキ</t>
    </rPh>
    <rPh sb="9" eb="10">
      <t>ハナ</t>
    </rPh>
    <rPh sb="23" eb="25">
      <t>ウエツ</t>
    </rPh>
    <rPh sb="34" eb="36">
      <t>シュウカク</t>
    </rPh>
    <rPh sb="38" eb="39">
      <t>ジョウ</t>
    </rPh>
    <rPh sb="39" eb="41">
      <t>クサト</t>
    </rPh>
    <phoneticPr fontId="1"/>
  </si>
  <si>
    <t>・えだまめ選別
・えだまめ袋詰め</t>
    <phoneticPr fontId="1"/>
  </si>
  <si>
    <t>・8月～10月は事業所のえだまめ関係の作業で忙しいため対応できない可能性が高い。
・農作業に出れる人が限られている。施設内就労ならうれしい。
・畑に洋式トイレがあれば連れていける人の選択肢が増える。</t>
    <rPh sb="2" eb="3">
      <t>ガツ</t>
    </rPh>
    <rPh sb="6" eb="7">
      <t>ガツ</t>
    </rPh>
    <rPh sb="8" eb="11">
      <t>ジギョウショ</t>
    </rPh>
    <rPh sb="16" eb="18">
      <t>カンケイ</t>
    </rPh>
    <rPh sb="19" eb="21">
      <t>サギョウ</t>
    </rPh>
    <rPh sb="22" eb="23">
      <t>イソガ</t>
    </rPh>
    <rPh sb="27" eb="29">
      <t>タイオウ</t>
    </rPh>
    <rPh sb="33" eb="36">
      <t>カノウセイ</t>
    </rPh>
    <rPh sb="37" eb="38">
      <t>タカ</t>
    </rPh>
    <rPh sb="42" eb="45">
      <t>ノウサギョウ</t>
    </rPh>
    <rPh sb="46" eb="47">
      <t>デ</t>
    </rPh>
    <rPh sb="49" eb="50">
      <t>ヒト</t>
    </rPh>
    <rPh sb="51" eb="52">
      <t>カギ</t>
    </rPh>
    <rPh sb="58" eb="60">
      <t>シセツ</t>
    </rPh>
    <rPh sb="60" eb="61">
      <t>ナイ</t>
    </rPh>
    <rPh sb="61" eb="63">
      <t>シュウロウ</t>
    </rPh>
    <rPh sb="72" eb="73">
      <t>ハタケ</t>
    </rPh>
    <rPh sb="74" eb="76">
      <t>ヨウシキ</t>
    </rPh>
    <rPh sb="83" eb="84">
      <t>ツ</t>
    </rPh>
    <rPh sb="89" eb="90">
      <t>ヒト</t>
    </rPh>
    <rPh sb="91" eb="94">
      <t>センタクシ</t>
    </rPh>
    <rPh sb="95" eb="96">
      <t>フ</t>
    </rPh>
    <phoneticPr fontId="1"/>
  </si>
  <si>
    <t>かぼちゃ（事業所で栽培）</t>
    <rPh sb="5" eb="8">
      <t>ジギョウショ</t>
    </rPh>
    <rPh sb="9" eb="11">
      <t>サイバイ</t>
    </rPh>
    <phoneticPr fontId="1"/>
  </si>
  <si>
    <t>かぼちゃ（植付け補助）</t>
    <rPh sb="5" eb="7">
      <t>ウエツ</t>
    </rPh>
    <rPh sb="8" eb="10">
      <t>ホジョ</t>
    </rPh>
    <phoneticPr fontId="1"/>
  </si>
  <si>
    <t>かぼちゃ（収穫補助）</t>
    <rPh sb="5" eb="7">
      <t>シュウカク</t>
    </rPh>
    <rPh sb="7" eb="9">
      <t>ホジョ</t>
    </rPh>
    <phoneticPr fontId="1"/>
  </si>
  <si>
    <t>小豆（選別）</t>
    <rPh sb="3" eb="5">
      <t>センベツ</t>
    </rPh>
    <phoneticPr fontId="1"/>
  </si>
  <si>
    <t>小豆（事業所で栽培）</t>
    <rPh sb="3" eb="6">
      <t>ジギョウショ</t>
    </rPh>
    <rPh sb="7" eb="9">
      <t>サイバイ</t>
    </rPh>
    <phoneticPr fontId="1"/>
  </si>
  <si>
    <t>いちご（草取り）</t>
    <rPh sb="4" eb="6">
      <t>クサト</t>
    </rPh>
    <phoneticPr fontId="1"/>
  </si>
  <si>
    <t>いちご（出荷調製）</t>
    <rPh sb="4" eb="8">
      <t>シュッカチョウセイ</t>
    </rPh>
    <phoneticPr fontId="1"/>
  </si>
  <si>
    <t>いちご（芽かき）</t>
    <rPh sb="4" eb="5">
      <t>メ</t>
    </rPh>
    <phoneticPr fontId="1"/>
  </si>
  <si>
    <t>いも（収穫）</t>
  </si>
  <si>
    <t>いんげん（事業所で栽培）</t>
    <rPh sb="5" eb="8">
      <t>ジギョウショ</t>
    </rPh>
    <rPh sb="9" eb="11">
      <t>サイバイ</t>
    </rPh>
    <phoneticPr fontId="1"/>
  </si>
  <si>
    <t>うめ（事業所で栽培）</t>
    <rPh sb="3" eb="6">
      <t>ジギョウショ</t>
    </rPh>
    <rPh sb="7" eb="9">
      <t>サイバイ</t>
    </rPh>
    <phoneticPr fontId="1"/>
  </si>
  <si>
    <t>うめ（加工）</t>
    <rPh sb="3" eb="5">
      <t>カコウ</t>
    </rPh>
    <phoneticPr fontId="1"/>
  </si>
  <si>
    <t>うめ（枝拾い）</t>
  </si>
  <si>
    <t>うめ（収穫）</t>
    <rPh sb="3" eb="5">
      <t>シュウカク</t>
    </rPh>
    <phoneticPr fontId="1"/>
  </si>
  <si>
    <t>うめ（収穫）※はしご不使用</t>
    <rPh sb="10" eb="13">
      <t>フシヨウ</t>
    </rPh>
    <phoneticPr fontId="1"/>
  </si>
  <si>
    <t>うめ（枝拾い）</t>
    <rPh sb="3" eb="5">
      <t>エダヒロ</t>
    </rPh>
    <phoneticPr fontId="1"/>
  </si>
  <si>
    <t>えだまめ（事業所で栽培）</t>
    <rPh sb="5" eb="8">
      <t>ジギョウショ</t>
    </rPh>
    <rPh sb="9" eb="11">
      <t>サイバイ</t>
    </rPh>
    <phoneticPr fontId="1"/>
  </si>
  <si>
    <t>えだまめ（袋詰め）</t>
    <rPh sb="5" eb="7">
      <t>フクロヅ</t>
    </rPh>
    <phoneticPr fontId="1"/>
  </si>
  <si>
    <t>えだまめ（栽培補助）</t>
    <rPh sb="5" eb="9">
      <t>サイバイホジョ</t>
    </rPh>
    <phoneticPr fontId="1"/>
  </si>
  <si>
    <t>えだまめ（選別）</t>
  </si>
  <si>
    <t>えだまめ（選別）</t>
    <rPh sb="5" eb="7">
      <t>センベツ</t>
    </rPh>
    <phoneticPr fontId="1"/>
  </si>
  <si>
    <t>えだまめ（苗づくり）</t>
    <rPh sb="5" eb="6">
      <t>ナエ</t>
    </rPh>
    <phoneticPr fontId="1"/>
  </si>
  <si>
    <t>えだまめ（除草）</t>
    <rPh sb="5" eb="7">
      <t>ジョソウ</t>
    </rPh>
    <phoneticPr fontId="1"/>
  </si>
  <si>
    <t>えだまめ（摘心）</t>
    <rPh sb="5" eb="7">
      <t>テキシン</t>
    </rPh>
    <phoneticPr fontId="1"/>
  </si>
  <si>
    <t>えだまめ（収穫）</t>
    <rPh sb="5" eb="7">
      <t>シュウカク</t>
    </rPh>
    <phoneticPr fontId="1"/>
  </si>
  <si>
    <t>えだまめ（事業所で栽培）※除草、収穫</t>
    <rPh sb="5" eb="8">
      <t>ジギョウショ</t>
    </rPh>
    <rPh sb="9" eb="11">
      <t>サイバイ</t>
    </rPh>
    <rPh sb="13" eb="15">
      <t>ジョソウ</t>
    </rPh>
    <rPh sb="16" eb="18">
      <t>シュウカク</t>
    </rPh>
    <phoneticPr fontId="1"/>
  </si>
  <si>
    <t>きくいも（事業所で栽培）</t>
    <rPh sb="5" eb="8">
      <t>ジギョウショ</t>
    </rPh>
    <rPh sb="9" eb="11">
      <t>サイバイ</t>
    </rPh>
    <phoneticPr fontId="1"/>
  </si>
  <si>
    <t>きくいも（収穫）</t>
    <rPh sb="5" eb="7">
      <t>シュウカク</t>
    </rPh>
    <phoneticPr fontId="1"/>
  </si>
  <si>
    <t>・ごぼうシール貼り
・事業所での野菜栽培
（花（ポット苗）、葉物野菜、トマト、きゅうり、ゴーヤ、ズッキーニ　ほか）</t>
    <rPh sb="7" eb="8">
      <t>ハ</t>
    </rPh>
    <rPh sb="16" eb="18">
      <t>ヤサイ</t>
    </rPh>
    <rPh sb="18" eb="20">
      <t>サイバイ</t>
    </rPh>
    <phoneticPr fontId="1"/>
  </si>
  <si>
    <t>・畑（借地）で野菜の栽培（きゅうり、えだまめの除草、収穫作業）</t>
    <rPh sb="3" eb="5">
      <t>シャクチ</t>
    </rPh>
    <rPh sb="23" eb="25">
      <t>ジョソウ</t>
    </rPh>
    <rPh sb="26" eb="30">
      <t>シュウカクサギョウ</t>
    </rPh>
    <phoneticPr fontId="1"/>
  </si>
  <si>
    <t>きゅうり（事業所で栽培）</t>
    <rPh sb="5" eb="8">
      <t>ジギョウショ</t>
    </rPh>
    <rPh sb="9" eb="11">
      <t>サイバイ</t>
    </rPh>
    <phoneticPr fontId="1"/>
  </si>
  <si>
    <t>きゅうり（摘葉）</t>
  </si>
  <si>
    <t>きゅうり（袋詰め）</t>
    <rPh sb="5" eb="7">
      <t>フクロヅ</t>
    </rPh>
    <phoneticPr fontId="1"/>
  </si>
  <si>
    <t>きゅうり（事業所で栽培）※除草、収穫、袋詰め、シール貼り</t>
    <rPh sb="5" eb="8">
      <t>ジギョウショ</t>
    </rPh>
    <rPh sb="9" eb="11">
      <t>サイバイ</t>
    </rPh>
    <rPh sb="13" eb="15">
      <t>ジョソウ</t>
    </rPh>
    <rPh sb="16" eb="18">
      <t>シュウカク</t>
    </rPh>
    <rPh sb="19" eb="21">
      <t>フクロヅ</t>
    </rPh>
    <rPh sb="26" eb="27">
      <t>ハ</t>
    </rPh>
    <phoneticPr fontId="1"/>
  </si>
  <si>
    <t>きゅうり（事業所で栽培）※除草、収穫</t>
    <rPh sb="5" eb="8">
      <t>ジギョウショ</t>
    </rPh>
    <rPh sb="9" eb="11">
      <t>サイバイ</t>
    </rPh>
    <rPh sb="13" eb="15">
      <t>ジョソウ</t>
    </rPh>
    <rPh sb="16" eb="18">
      <t>シュウカク</t>
    </rPh>
    <phoneticPr fontId="1"/>
  </si>
  <si>
    <t>くり（皮むき）</t>
  </si>
  <si>
    <t>こまつな（出荷調製）</t>
    <rPh sb="5" eb="7">
      <t>シュッカ</t>
    </rPh>
    <rPh sb="7" eb="9">
      <t>チョウセイ</t>
    </rPh>
    <phoneticPr fontId="1"/>
  </si>
  <si>
    <t>・葉物野菜（サンチュ、こまつな）出荷調整
・いちご出荷調整
・トマト出荷調整</t>
    <rPh sb="1" eb="3">
      <t>ハモノ</t>
    </rPh>
    <rPh sb="3" eb="5">
      <t>ヤサイ</t>
    </rPh>
    <rPh sb="16" eb="18">
      <t>シュッカ</t>
    </rPh>
    <rPh sb="18" eb="20">
      <t>チョウセイ</t>
    </rPh>
    <rPh sb="25" eb="27">
      <t>シュッカ</t>
    </rPh>
    <rPh sb="27" eb="29">
      <t>チョウセイ</t>
    </rPh>
    <rPh sb="34" eb="36">
      <t>シュッカ</t>
    </rPh>
    <rPh sb="36" eb="38">
      <t>チョウセイ</t>
    </rPh>
    <phoneticPr fontId="1"/>
  </si>
  <si>
    <t>・事業所の畑でさくらんぼの栽培（枝集め、草集め、収穫）</t>
    <rPh sb="16" eb="17">
      <t>エダ</t>
    </rPh>
    <rPh sb="17" eb="18">
      <t>アツ</t>
    </rPh>
    <rPh sb="20" eb="21">
      <t>クサ</t>
    </rPh>
    <rPh sb="21" eb="22">
      <t>アツ</t>
    </rPh>
    <rPh sb="24" eb="26">
      <t>シュウカク</t>
    </rPh>
    <phoneticPr fontId="1"/>
  </si>
  <si>
    <t>さくらんぼ（事業所で栽培）※枝集め、草集め、収穫</t>
    <rPh sb="6" eb="9">
      <t>ジギョウショ</t>
    </rPh>
    <rPh sb="10" eb="12">
      <t>サイバイ</t>
    </rPh>
    <rPh sb="14" eb="16">
      <t>エダアツ</t>
    </rPh>
    <rPh sb="18" eb="20">
      <t>クサアツ</t>
    </rPh>
    <rPh sb="22" eb="24">
      <t>シュウカク</t>
    </rPh>
    <phoneticPr fontId="1"/>
  </si>
  <si>
    <t>・さつまいも畝立て、植付け、収穫</t>
    <rPh sb="6" eb="7">
      <t>ウネ</t>
    </rPh>
    <rPh sb="7" eb="8">
      <t>ダ</t>
    </rPh>
    <rPh sb="10" eb="12">
      <t>ウエツ</t>
    </rPh>
    <rPh sb="14" eb="16">
      <t>シュウカク</t>
    </rPh>
    <phoneticPr fontId="1"/>
  </si>
  <si>
    <t>さつまいも（事業所で栽培）</t>
    <rPh sb="6" eb="9">
      <t>ジギョウショ</t>
    </rPh>
    <rPh sb="10" eb="12">
      <t>サイバイ</t>
    </rPh>
    <phoneticPr fontId="1"/>
  </si>
  <si>
    <t>さつまいも（畝立て）</t>
    <rPh sb="6" eb="8">
      <t>ウネタ</t>
    </rPh>
    <phoneticPr fontId="1"/>
  </si>
  <si>
    <t>さつまいも（植付け）</t>
  </si>
  <si>
    <t>さつまいも（収穫）</t>
    <rPh sb="6" eb="8">
      <t>シュウカク</t>
    </rPh>
    <phoneticPr fontId="1"/>
  </si>
  <si>
    <t>さつまいも（出荷調製）</t>
    <rPh sb="6" eb="8">
      <t>シュッカ</t>
    </rPh>
    <rPh sb="8" eb="10">
      <t>チョウセイ</t>
    </rPh>
    <phoneticPr fontId="1"/>
  </si>
  <si>
    <t>さつまいも（事業所で栽培）※植付、除草、収穫</t>
    <rPh sb="6" eb="9">
      <t>ジギョウショ</t>
    </rPh>
    <rPh sb="10" eb="12">
      <t>サイバイ</t>
    </rPh>
    <rPh sb="14" eb="16">
      <t>ウエツ</t>
    </rPh>
    <rPh sb="17" eb="19">
      <t>ジョソウ</t>
    </rPh>
    <rPh sb="20" eb="22">
      <t>シュウカク</t>
    </rPh>
    <phoneticPr fontId="1"/>
  </si>
  <si>
    <t>じゃがいも（袋詰め）</t>
    <rPh sb="6" eb="8">
      <t>フクロヅ</t>
    </rPh>
    <phoneticPr fontId="1"/>
  </si>
  <si>
    <t>じゃがいも（草取り）</t>
    <rPh sb="6" eb="8">
      <t>クサト</t>
    </rPh>
    <phoneticPr fontId="1"/>
  </si>
  <si>
    <t>じゃがいも（芽かき）</t>
    <rPh sb="6" eb="7">
      <t>メ</t>
    </rPh>
    <phoneticPr fontId="1"/>
  </si>
  <si>
    <t>じゃがいも（事業所で栽培）</t>
    <rPh sb="6" eb="9">
      <t>ジギョウショ</t>
    </rPh>
    <rPh sb="10" eb="12">
      <t>サイバイ</t>
    </rPh>
    <phoneticPr fontId="1"/>
  </si>
  <si>
    <t>じゃがいも（箱積み）</t>
    <rPh sb="6" eb="7">
      <t>ハコ</t>
    </rPh>
    <rPh sb="7" eb="8">
      <t>ツ</t>
    </rPh>
    <phoneticPr fontId="1"/>
  </si>
  <si>
    <t>じゃがいも（掘り）</t>
    <rPh sb="6" eb="7">
      <t>ホ</t>
    </rPh>
    <phoneticPr fontId="1"/>
  </si>
  <si>
    <t>じゃがいも（事業所で栽培）※植付、除草、収穫</t>
    <rPh sb="6" eb="9">
      <t>ジギョウショ</t>
    </rPh>
    <rPh sb="10" eb="12">
      <t>サイバイ</t>
    </rPh>
    <rPh sb="14" eb="16">
      <t>ウエツケ</t>
    </rPh>
    <rPh sb="17" eb="19">
      <t>ジョソウ</t>
    </rPh>
    <rPh sb="20" eb="22">
      <t>シュウカク</t>
    </rPh>
    <phoneticPr fontId="1"/>
  </si>
  <si>
    <t>じゃがいも（事業所で栽培）※除草、収穫、袋詰め、シール貼り</t>
    <rPh sb="6" eb="9">
      <t>ジギョウショ</t>
    </rPh>
    <rPh sb="10" eb="12">
      <t>サイバイ</t>
    </rPh>
    <rPh sb="14" eb="16">
      <t>ジョソウ</t>
    </rPh>
    <rPh sb="17" eb="19">
      <t>シュウカク</t>
    </rPh>
    <rPh sb="20" eb="22">
      <t>フクロヅ</t>
    </rPh>
    <rPh sb="27" eb="28">
      <t>ハ</t>
    </rPh>
    <phoneticPr fontId="1"/>
  </si>
  <si>
    <t>じゃがいも（収穫補助）</t>
    <rPh sb="6" eb="10">
      <t>シュウカクホジョ</t>
    </rPh>
    <phoneticPr fontId="1"/>
  </si>
  <si>
    <t>じゃがいも（植付け）</t>
  </si>
  <si>
    <t>じゃがいも（収穫）</t>
    <rPh sb="6" eb="8">
      <t>シュウカク</t>
    </rPh>
    <phoneticPr fontId="1"/>
  </si>
  <si>
    <t>・事業所が借用した家庭菜園の管理（トマト、さつまいも、じゃがいも、ナスの植付、除草、収穫）</t>
  </si>
  <si>
    <t>・事業所の畑で野菜の栽培（じゃがいも、きゅうり、ピーマン、ダイコン、チンゲンサイ、アピオス等の除草、収穫、袋詰め、シール貼り）</t>
  </si>
  <si>
    <t xml:space="preserve">
・農家の畑でのじゃがいも収穫補助
・収穫したエダマメの選別作業
・農家の畑の除草作業
・農家の作業小屋での出荷前野菜の調整（ピーマンのつる切り）
・企業敷地内でのキノコ菌床廃棄作業
・薪材生産（伐木から製材まで）
・個人敷地等における伐木依頼対応
</t>
  </si>
  <si>
    <t>・苗箱洗い
・じゃがいも植え、収穫
・うめの収穫（はしごは不使用）
・枝拾い（りんご、うめ等）
・草取り</t>
    <rPh sb="29" eb="32">
      <t>フシヨウ</t>
    </rPh>
    <rPh sb="45" eb="46">
      <t>トウ</t>
    </rPh>
    <rPh sb="49" eb="51">
      <t>クサト</t>
    </rPh>
    <phoneticPr fontId="1"/>
  </si>
  <si>
    <t>・ブルーベリーの収穫作業
・ブルーベリー畑わらしき作業
・野菜（じゃがいも）の植付け
・ピーマン収穫
・枝拾い</t>
    <rPh sb="20" eb="21">
      <t>バタケ</t>
    </rPh>
    <rPh sb="25" eb="27">
      <t>サギョウ</t>
    </rPh>
    <rPh sb="48" eb="50">
      <t>シュウカク</t>
    </rPh>
    <rPh sb="52" eb="53">
      <t>エダ</t>
    </rPh>
    <rPh sb="53" eb="54">
      <t>ヒロ</t>
    </rPh>
    <phoneticPr fontId="1"/>
  </si>
  <si>
    <t>・菊ほぐし（食用ぎく）
・トマトパックシール貼り
・事業所の畑での果樹栽培（ベリー類、りんご、うめ、プラム）、きくいも</t>
    <rPh sb="1" eb="2">
      <t>キク</t>
    </rPh>
    <rPh sb="22" eb="23">
      <t>ハ</t>
    </rPh>
    <rPh sb="26" eb="29">
      <t>ジギョウショ</t>
    </rPh>
    <rPh sb="30" eb="31">
      <t>ハタケ</t>
    </rPh>
    <rPh sb="33" eb="35">
      <t>カジュ</t>
    </rPh>
    <rPh sb="35" eb="37">
      <t>サイバイ</t>
    </rPh>
    <rPh sb="41" eb="42">
      <t>ルイ</t>
    </rPh>
    <phoneticPr fontId="1"/>
  </si>
  <si>
    <t>食用ぎく（事業所で栽培）</t>
    <rPh sb="5" eb="8">
      <t>ジギョウショ</t>
    </rPh>
    <rPh sb="9" eb="11">
      <t>サイバイ</t>
    </rPh>
    <phoneticPr fontId="1"/>
  </si>
  <si>
    <t>食用ぎく（ほぐし）</t>
    <phoneticPr fontId="1"/>
  </si>
  <si>
    <t>すいか（植付け補助）</t>
    <rPh sb="4" eb="6">
      <t>ウエツ</t>
    </rPh>
    <rPh sb="7" eb="9">
      <t>ホジョ</t>
    </rPh>
    <phoneticPr fontId="1"/>
  </si>
  <si>
    <t>すいか（収穫補助）</t>
    <rPh sb="4" eb="6">
      <t>シュウカク</t>
    </rPh>
    <rPh sb="6" eb="8">
      <t>ホジョ</t>
    </rPh>
    <phoneticPr fontId="1"/>
  </si>
  <si>
    <t>すいか（片付け）</t>
    <rPh sb="4" eb="6">
      <t>カタヅ</t>
    </rPh>
    <phoneticPr fontId="1"/>
  </si>
  <si>
    <t>すいか（皿、着果棒洗浄）</t>
    <rPh sb="4" eb="5">
      <t>サラ</t>
    </rPh>
    <rPh sb="6" eb="9">
      <t>チャッカボウ</t>
    </rPh>
    <rPh sb="9" eb="11">
      <t>センジョウ</t>
    </rPh>
    <phoneticPr fontId="1"/>
  </si>
  <si>
    <t>すいか（出荷調製）</t>
    <rPh sb="4" eb="8">
      <t>シュッカチョウセイ</t>
    </rPh>
    <phoneticPr fontId="1"/>
  </si>
  <si>
    <t>すいか（わら敷き）</t>
    <rPh sb="6" eb="7">
      <t>シ</t>
    </rPh>
    <phoneticPr fontId="1"/>
  </si>
  <si>
    <t>すいか（マルチ剥ぎ）</t>
    <rPh sb="7" eb="8">
      <t>ハ</t>
    </rPh>
    <phoneticPr fontId="1"/>
  </si>
  <si>
    <t>すいか（栽培補助）</t>
    <rPh sb="4" eb="8">
      <t>サイバイホジョ</t>
    </rPh>
    <phoneticPr fontId="1"/>
  </si>
  <si>
    <t>すいか（定植）</t>
    <rPh sb="4" eb="6">
      <t>テイショク</t>
    </rPh>
    <phoneticPr fontId="1"/>
  </si>
  <si>
    <t>・すいかわら敷き、定植
・りんご摘果、摘葉、反射シート張り、収穫、運搬
・えだまめ（栽培補助）</t>
  </si>
  <si>
    <t>スプラウトにんにく（栽培）</t>
    <rPh sb="10" eb="12">
      <t>サイバイ</t>
    </rPh>
    <phoneticPr fontId="1"/>
  </si>
  <si>
    <t>スプラウトにんにく（事業所で栽培）</t>
    <rPh sb="10" eb="13">
      <t>ジギョウショ</t>
    </rPh>
    <rPh sb="14" eb="16">
      <t>サイバイ</t>
    </rPh>
    <phoneticPr fontId="1"/>
  </si>
  <si>
    <t>・りんご枝拾い、運搬
・折板土入れ
・じゃがいも、アスパラガス、いちご、だいこん等自作野菜の草取り、芽かき</t>
    <rPh sb="4" eb="5">
      <t>エダ</t>
    </rPh>
    <rPh sb="5" eb="6">
      <t>ヒロ</t>
    </rPh>
    <rPh sb="8" eb="10">
      <t>ウンパン</t>
    </rPh>
    <rPh sb="12" eb="13">
      <t>オリ</t>
    </rPh>
    <rPh sb="13" eb="14">
      <t>イタ</t>
    </rPh>
    <rPh sb="14" eb="15">
      <t>ツチ</t>
    </rPh>
    <rPh sb="15" eb="16">
      <t>イ</t>
    </rPh>
    <rPh sb="40" eb="41">
      <t>トウ</t>
    </rPh>
    <rPh sb="41" eb="43">
      <t>ジサク</t>
    </rPh>
    <rPh sb="43" eb="45">
      <t>ヤサイ</t>
    </rPh>
    <rPh sb="46" eb="48">
      <t>クサト</t>
    </rPh>
    <rPh sb="50" eb="51">
      <t>メ</t>
    </rPh>
    <phoneticPr fontId="1"/>
  </si>
  <si>
    <t xml:space="preserve">・事業所の畑及び借りた畑で、野菜や果物の栽培作業（ブルーベリー・だいこん・さつまいも・じゃがいも　ほか）
・しいたけ栽培、しいたけ原木作り
</t>
    <rPh sb="58" eb="60">
      <t>サイバイ</t>
    </rPh>
    <rPh sb="65" eb="67">
      <t>ゲンボク</t>
    </rPh>
    <rPh sb="67" eb="68">
      <t>ヅク</t>
    </rPh>
    <phoneticPr fontId="1"/>
  </si>
  <si>
    <t>だいこん（草取り）</t>
    <rPh sb="5" eb="7">
      <t>クサト</t>
    </rPh>
    <phoneticPr fontId="1"/>
  </si>
  <si>
    <t>だいこん（芽かき）</t>
    <rPh sb="5" eb="6">
      <t>メ</t>
    </rPh>
    <phoneticPr fontId="1"/>
  </si>
  <si>
    <t>だいこん（出荷調製）</t>
    <rPh sb="5" eb="9">
      <t>シュッカチョウセイ</t>
    </rPh>
    <phoneticPr fontId="1"/>
  </si>
  <si>
    <t>だいこん（栽培補助）</t>
    <rPh sb="5" eb="9">
      <t>サイバイホジョ</t>
    </rPh>
    <phoneticPr fontId="1"/>
  </si>
  <si>
    <t>だいこん（事業所で栽培）</t>
    <rPh sb="5" eb="8">
      <t>ジギョウショ</t>
    </rPh>
    <rPh sb="9" eb="11">
      <t>サイバイ</t>
    </rPh>
    <phoneticPr fontId="1"/>
  </si>
  <si>
    <t>だいこん（選果）</t>
    <rPh sb="5" eb="7">
      <t>センカ</t>
    </rPh>
    <phoneticPr fontId="1"/>
  </si>
  <si>
    <t>だいこん（洗浄）</t>
    <rPh sb="5" eb="7">
      <t>センジョウ</t>
    </rPh>
    <phoneticPr fontId="1"/>
  </si>
  <si>
    <t>だいこん（箱作り）</t>
    <rPh sb="5" eb="7">
      <t>ハコツクリ</t>
    </rPh>
    <phoneticPr fontId="1"/>
  </si>
  <si>
    <t>だいこん（事業所で栽培）※除草、収穫、袋詰め、シール貼り</t>
    <rPh sb="5" eb="8">
      <t>ジギョウショ</t>
    </rPh>
    <rPh sb="9" eb="11">
      <t>サイバイ</t>
    </rPh>
    <rPh sb="13" eb="15">
      <t>ジョソウ</t>
    </rPh>
    <rPh sb="16" eb="18">
      <t>シュウカク</t>
    </rPh>
    <rPh sb="19" eb="21">
      <t>フクロヅ</t>
    </rPh>
    <rPh sb="26" eb="27">
      <t>ハ</t>
    </rPh>
    <phoneticPr fontId="1"/>
  </si>
  <si>
    <t>たまねぎ（皮むき）</t>
  </si>
  <si>
    <t>たまねぎ（事業所で栽培）</t>
    <rPh sb="5" eb="8">
      <t>ジギョウショ</t>
    </rPh>
    <rPh sb="9" eb="11">
      <t>サイバイ</t>
    </rPh>
    <phoneticPr fontId="1"/>
  </si>
  <si>
    <t>たまねぎ（出荷調製）</t>
    <rPh sb="5" eb="9">
      <t>シュッカチョウセイ</t>
    </rPh>
    <phoneticPr fontId="1"/>
  </si>
  <si>
    <t>たまねぎ（植付け）</t>
  </si>
  <si>
    <t>・農家の敷地でのたまねぎの皮むき作業
・ミニトマト収穫
・野菜等袋詰め（ミニトマト、果実）
・草取り</t>
    <rPh sb="25" eb="27">
      <t>シュウカク</t>
    </rPh>
    <rPh sb="29" eb="31">
      <t>ヤサイ</t>
    </rPh>
    <rPh sb="31" eb="32">
      <t>トウ</t>
    </rPh>
    <rPh sb="32" eb="33">
      <t>フクロ</t>
    </rPh>
    <rPh sb="33" eb="34">
      <t>ヅ</t>
    </rPh>
    <rPh sb="42" eb="44">
      <t>カジツ</t>
    </rPh>
    <rPh sb="47" eb="49">
      <t>クサト</t>
    </rPh>
    <phoneticPr fontId="1"/>
  </si>
  <si>
    <t>・稲苗の運搬
・水路の泥あげ
・とうもろこしの収穫、調製</t>
    <rPh sb="1" eb="2">
      <t>イネ</t>
    </rPh>
    <rPh sb="2" eb="3">
      <t>ナエ</t>
    </rPh>
    <rPh sb="4" eb="6">
      <t>ウンパン</t>
    </rPh>
    <rPh sb="8" eb="10">
      <t>スイロ</t>
    </rPh>
    <rPh sb="11" eb="12">
      <t>ドロ</t>
    </rPh>
    <rPh sb="23" eb="25">
      <t>シュウカク</t>
    </rPh>
    <rPh sb="26" eb="28">
      <t>チョウセイ</t>
    </rPh>
    <phoneticPr fontId="1"/>
  </si>
  <si>
    <t>・トラクタ操作、鶏糞撒き
・とうもろこし植付け、収穫
・ねぎ皮むき
・ほ場草刈り</t>
    <rPh sb="5" eb="7">
      <t>ソウサ</t>
    </rPh>
    <rPh sb="8" eb="10">
      <t>ケイフン</t>
    </rPh>
    <rPh sb="10" eb="11">
      <t>マ</t>
    </rPh>
    <rPh sb="20" eb="22">
      <t>ウエツ</t>
    </rPh>
    <rPh sb="24" eb="26">
      <t>シュウカク</t>
    </rPh>
    <rPh sb="30" eb="31">
      <t>カワ</t>
    </rPh>
    <rPh sb="36" eb="37">
      <t>ジョウ</t>
    </rPh>
    <rPh sb="37" eb="39">
      <t>クサカ</t>
    </rPh>
    <phoneticPr fontId="1"/>
  </si>
  <si>
    <t>・鶏糞撒き
・とうもろこし植付け、収穫
・ねぎ皮むき
・ほ場草刈り</t>
    <rPh sb="1" eb="3">
      <t>ケイフン</t>
    </rPh>
    <rPh sb="3" eb="4">
      <t>マ</t>
    </rPh>
    <rPh sb="13" eb="15">
      <t>ウエツ</t>
    </rPh>
    <rPh sb="17" eb="19">
      <t>シュウカク</t>
    </rPh>
    <rPh sb="23" eb="24">
      <t>カワ</t>
    </rPh>
    <rPh sb="29" eb="30">
      <t>ジョウ</t>
    </rPh>
    <rPh sb="30" eb="32">
      <t>クサカ</t>
    </rPh>
    <phoneticPr fontId="1"/>
  </si>
  <si>
    <t>とうもろこし（収穫）</t>
    <rPh sb="7" eb="9">
      <t>シュウカク</t>
    </rPh>
    <phoneticPr fontId="1"/>
  </si>
  <si>
    <t>とうもろこし（調製）</t>
    <rPh sb="7" eb="9">
      <t>チョウセイ</t>
    </rPh>
    <phoneticPr fontId="1"/>
  </si>
  <si>
    <t>とうもろこし（植付け）</t>
    <rPh sb="7" eb="8">
      <t>ウ</t>
    </rPh>
    <rPh sb="8" eb="9">
      <t>ツケ</t>
    </rPh>
    <phoneticPr fontId="1"/>
  </si>
  <si>
    <t>ながいも（種芋掘り）</t>
    <rPh sb="5" eb="8">
      <t>タネイモホ</t>
    </rPh>
    <phoneticPr fontId="1"/>
  </si>
  <si>
    <t>ながいも（掘り）</t>
    <rPh sb="5" eb="6">
      <t>ホ</t>
    </rPh>
    <phoneticPr fontId="1"/>
  </si>
  <si>
    <t>ながいも（加工）※カット・真空パック詰め</t>
    <rPh sb="5" eb="7">
      <t>カコウ</t>
    </rPh>
    <rPh sb="13" eb="15">
      <t>シンクウ</t>
    </rPh>
    <rPh sb="18" eb="19">
      <t>ツ</t>
    </rPh>
    <phoneticPr fontId="1"/>
  </si>
  <si>
    <t>ながいも（収穫）</t>
    <rPh sb="5" eb="7">
      <t>シュウカク</t>
    </rPh>
    <phoneticPr fontId="1"/>
  </si>
  <si>
    <t>ながいも（皮むき）</t>
  </si>
  <si>
    <t>ながいも（選別）</t>
    <rPh sb="5" eb="7">
      <t>センベツ</t>
    </rPh>
    <phoneticPr fontId="1"/>
  </si>
  <si>
    <t>ながいも（植付け）</t>
  </si>
  <si>
    <t>ながいも（袋詰め・箱詰め）</t>
    <rPh sb="9" eb="11">
      <t>ハコヅ</t>
    </rPh>
    <phoneticPr fontId="1"/>
  </si>
  <si>
    <t>ながいも（種芋処理）</t>
  </si>
  <si>
    <t>ながいも（植付け補助）</t>
    <rPh sb="8" eb="10">
      <t>ホジョ</t>
    </rPh>
    <phoneticPr fontId="1"/>
  </si>
  <si>
    <t>ながいも（支柱抜き）</t>
    <rPh sb="5" eb="7">
      <t>シチュウ</t>
    </rPh>
    <rPh sb="7" eb="8">
      <t>ヌ</t>
    </rPh>
    <phoneticPr fontId="1"/>
  </si>
  <si>
    <t>・ながいもの収穫
・ながいもの植付け
・ながいもの袋詰め
・ながいもの箱詰め
・ごぼうの袋詰め・選別・箱詰め
・ながいもの種芋処理</t>
  </si>
  <si>
    <t>（チャレンジ農福にて）
・ながいも支柱抜き
・ごぼう堀り、ごぼう選別作業</t>
    <rPh sb="6" eb="8">
      <t>ノウフク</t>
    </rPh>
    <rPh sb="17" eb="19">
      <t>シチュウ</t>
    </rPh>
    <rPh sb="19" eb="20">
      <t>ヌ</t>
    </rPh>
    <rPh sb="26" eb="27">
      <t>ホリ</t>
    </rPh>
    <rPh sb="32" eb="34">
      <t>センベツ</t>
    </rPh>
    <rPh sb="34" eb="36">
      <t>サギョウ</t>
    </rPh>
    <phoneticPr fontId="1"/>
  </si>
  <si>
    <t>なす（事業所で栽培）</t>
    <rPh sb="3" eb="6">
      <t>ジギョウショ</t>
    </rPh>
    <rPh sb="7" eb="9">
      <t>サイバイ</t>
    </rPh>
    <phoneticPr fontId="1"/>
  </si>
  <si>
    <t>なす（袋詰め）</t>
    <rPh sb="3" eb="5">
      <t>フクロヅ</t>
    </rPh>
    <phoneticPr fontId="1"/>
  </si>
  <si>
    <t>なす（事業所で栽培）※植付、除草、収穫</t>
    <rPh sb="3" eb="6">
      <t>ジギョウショ</t>
    </rPh>
    <rPh sb="7" eb="9">
      <t>サイバイ</t>
    </rPh>
    <rPh sb="11" eb="13">
      <t>ウエツケ</t>
    </rPh>
    <rPh sb="14" eb="16">
      <t>ジョソウ</t>
    </rPh>
    <rPh sb="17" eb="19">
      <t>シュウカク</t>
    </rPh>
    <phoneticPr fontId="1"/>
  </si>
  <si>
    <t>にんにく（掘り取り）</t>
    <rPh sb="5" eb="6">
      <t>ホ</t>
    </rPh>
    <rPh sb="7" eb="8">
      <t>ト</t>
    </rPh>
    <phoneticPr fontId="1"/>
  </si>
  <si>
    <t>にんにく（根切り）</t>
    <rPh sb="5" eb="7">
      <t>ネキリ</t>
    </rPh>
    <phoneticPr fontId="1"/>
  </si>
  <si>
    <t>にんにく（植付け）</t>
  </si>
  <si>
    <t>にんにく（加工：芽とり）</t>
    <rPh sb="5" eb="7">
      <t>カコウ</t>
    </rPh>
    <rPh sb="8" eb="9">
      <t>メ</t>
    </rPh>
    <phoneticPr fontId="1"/>
  </si>
  <si>
    <t>にんにく（加工：スライス）</t>
    <rPh sb="5" eb="7">
      <t>カコウ</t>
    </rPh>
    <phoneticPr fontId="1"/>
  </si>
  <si>
    <t>にんにく（黒にんにく皮むき）</t>
    <rPh sb="5" eb="6">
      <t>クロ</t>
    </rPh>
    <rPh sb="10" eb="11">
      <t>カワ</t>
    </rPh>
    <phoneticPr fontId="1"/>
  </si>
  <si>
    <t>にんにく（種こぼし）※コンプレッサー使用可能</t>
    <rPh sb="18" eb="20">
      <t>シヨウ</t>
    </rPh>
    <rPh sb="20" eb="22">
      <t>カノウ</t>
    </rPh>
    <phoneticPr fontId="1"/>
  </si>
  <si>
    <t>にんにく（袋詰め）</t>
    <rPh sb="5" eb="7">
      <t>フクロヅ</t>
    </rPh>
    <phoneticPr fontId="1"/>
  </si>
  <si>
    <t>にんにく（皮むき）</t>
  </si>
  <si>
    <t>にんにく（皮むき）</t>
    <rPh sb="5" eb="6">
      <t>カワ</t>
    </rPh>
    <phoneticPr fontId="1"/>
  </si>
  <si>
    <t>にんにく（計量）</t>
    <rPh sb="5" eb="7">
      <t>ケイリョウ</t>
    </rPh>
    <phoneticPr fontId="1"/>
  </si>
  <si>
    <t>にんにく（収穫）</t>
  </si>
  <si>
    <t>にんにく（種こぼし）</t>
  </si>
  <si>
    <t>にんにく（種こぼし）</t>
    <rPh sb="5" eb="6">
      <t>タネ</t>
    </rPh>
    <phoneticPr fontId="1"/>
  </si>
  <si>
    <t>にんにく（ばらし）</t>
  </si>
  <si>
    <t>にんにく（黒にんにく袋詰め）</t>
    <rPh sb="5" eb="6">
      <t>クロ</t>
    </rPh>
    <rPh sb="10" eb="12">
      <t>フクロヅ</t>
    </rPh>
    <phoneticPr fontId="1"/>
  </si>
  <si>
    <t>にんにく（除草）</t>
  </si>
  <si>
    <t>にんにく（除草）</t>
    <rPh sb="5" eb="7">
      <t>ジョソウ</t>
    </rPh>
    <phoneticPr fontId="1"/>
  </si>
  <si>
    <t>にんにく（ばらし）※加工用</t>
    <rPh sb="10" eb="13">
      <t>カコウヨウ</t>
    </rPh>
    <phoneticPr fontId="1"/>
  </si>
  <si>
    <t>にんにく（仕分け）</t>
  </si>
  <si>
    <t>にんにく（ネット入れ）</t>
    <rPh sb="8" eb="9">
      <t>イ</t>
    </rPh>
    <phoneticPr fontId="1"/>
  </si>
  <si>
    <t>にんにく（マルチ張り）</t>
    <rPh sb="8" eb="9">
      <t>ハ</t>
    </rPh>
    <phoneticPr fontId="1"/>
  </si>
  <si>
    <t>にんにく（収穫）</t>
    <rPh sb="5" eb="7">
      <t>シュウカク</t>
    </rPh>
    <phoneticPr fontId="1"/>
  </si>
  <si>
    <t>にんにく（植穴草取り）</t>
    <rPh sb="5" eb="7">
      <t>ウエアナ</t>
    </rPh>
    <rPh sb="7" eb="9">
      <t>クサト</t>
    </rPh>
    <phoneticPr fontId="1"/>
  </si>
  <si>
    <t>にんにく（根すり）</t>
    <rPh sb="5" eb="6">
      <t>ネ</t>
    </rPh>
    <phoneticPr fontId="1"/>
  </si>
  <si>
    <t>にんにく（皮むき）※コンプレッサー使用可</t>
    <rPh sb="5" eb="6">
      <t>カワ</t>
    </rPh>
    <rPh sb="17" eb="20">
      <t>シヨウカ</t>
    </rPh>
    <phoneticPr fontId="1"/>
  </si>
  <si>
    <t>にんにく（事業所で栽培）</t>
    <rPh sb="5" eb="8">
      <t>ジギョウショ</t>
    </rPh>
    <rPh sb="9" eb="11">
      <t>サイバイ</t>
    </rPh>
    <phoneticPr fontId="1"/>
  </si>
  <si>
    <t>にんにく（収穫補助）</t>
    <rPh sb="5" eb="9">
      <t>シュウカクホジョ</t>
    </rPh>
    <phoneticPr fontId="1"/>
  </si>
  <si>
    <t>にんにく（出荷調製）</t>
    <rPh sb="5" eb="9">
      <t>シュッカチョウセイ</t>
    </rPh>
    <phoneticPr fontId="1"/>
  </si>
  <si>
    <t>にんにく（栽培補助）</t>
    <rPh sb="5" eb="7">
      <t>サイバイ</t>
    </rPh>
    <rPh sb="7" eb="9">
      <t>ホジョ</t>
    </rPh>
    <phoneticPr fontId="1"/>
  </si>
  <si>
    <t>にんにく（栽培補助）</t>
    <rPh sb="5" eb="9">
      <t>サイバイホジョ</t>
    </rPh>
    <phoneticPr fontId="1"/>
  </si>
  <si>
    <t>にんにく（箱詰め）※ネット入りにんにく</t>
    <rPh sb="5" eb="7">
      <t>ハコヅ</t>
    </rPh>
    <rPh sb="13" eb="14">
      <t>イ</t>
    </rPh>
    <phoneticPr fontId="1"/>
  </si>
  <si>
    <t>にんにく（調製）</t>
    <rPh sb="5" eb="7">
      <t>チョウセイ</t>
    </rPh>
    <phoneticPr fontId="1"/>
  </si>
  <si>
    <t>にんにく（加工）</t>
  </si>
  <si>
    <t>にんにく（選別）</t>
  </si>
  <si>
    <t>にんにく（皮吹き）</t>
  </si>
  <si>
    <t>にんにく（カット）</t>
  </si>
  <si>
    <t>にんにくの芽（事業所で栽培）※水耕栽培</t>
    <rPh sb="5" eb="6">
      <t>メ</t>
    </rPh>
    <rPh sb="7" eb="10">
      <t>ジギョウショ</t>
    </rPh>
    <rPh sb="11" eb="13">
      <t>サイバイ</t>
    </rPh>
    <rPh sb="15" eb="19">
      <t>スイコウサイバイ</t>
    </rPh>
    <phoneticPr fontId="1"/>
  </si>
  <si>
    <t>にんにく（皮むきカット）</t>
  </si>
  <si>
    <t>にんにく（種の選別）</t>
  </si>
  <si>
    <t>にんにく（掘り）</t>
  </si>
  <si>
    <t>にんにく（芽出し）</t>
    <rPh sb="5" eb="7">
      <t>メダ</t>
    </rPh>
    <phoneticPr fontId="1"/>
  </si>
  <si>
    <t>にんにく（茎切）</t>
    <rPh sb="5" eb="7">
      <t>クキキ</t>
    </rPh>
    <phoneticPr fontId="1"/>
  </si>
  <si>
    <t>にんにく（選別）</t>
    <rPh sb="5" eb="7">
      <t>センベツ</t>
    </rPh>
    <phoneticPr fontId="1"/>
  </si>
  <si>
    <t>にんにく（ネット詰め）</t>
    <rPh sb="8" eb="9">
      <t>ツ</t>
    </rPh>
    <phoneticPr fontId="1"/>
  </si>
  <si>
    <t>にんにく（ネット綴じ）</t>
    <rPh sb="8" eb="9">
      <t>ト</t>
    </rPh>
    <phoneticPr fontId="1"/>
  </si>
  <si>
    <t>にんにく（ネットシール貼り）</t>
    <rPh sb="11" eb="12">
      <t>ハ</t>
    </rPh>
    <phoneticPr fontId="1"/>
  </si>
  <si>
    <t>にんにく（ネット詰め）</t>
    <rPh sb="8" eb="9">
      <t>ヅ</t>
    </rPh>
    <phoneticPr fontId="1"/>
  </si>
  <si>
    <t>にんにく（玉割り）</t>
  </si>
  <si>
    <t>にんにく（加工用の調整）</t>
    <rPh sb="5" eb="8">
      <t>カコウヨウ</t>
    </rPh>
    <rPh sb="9" eb="11">
      <t>チョウセイ</t>
    </rPh>
    <phoneticPr fontId="1"/>
  </si>
  <si>
    <t>にんにく（種子選別）</t>
    <rPh sb="5" eb="9">
      <t>シュシセンベツ</t>
    </rPh>
    <phoneticPr fontId="1"/>
  </si>
  <si>
    <t>・トマトやきゅうりの摘葉
・にんにくの種こぼし
・除草作業
・片付け</t>
    <rPh sb="10" eb="12">
      <t>テキヨウ</t>
    </rPh>
    <phoneticPr fontId="1"/>
  </si>
  <si>
    <t>・農家から持ち込まれたにんにくの種こぼし作業
・農家から受け取りに行って野菜の袋詰め(きゅうり、トマト、なす）
・農家から持ち込まれたねぎの皮むき</t>
  </si>
  <si>
    <t>・ごぼうの梱包作業（計量、袋詰め、箱詰め）
・野菜の事業所での栽培（じゃがいも、さつまいも）
・農家からもちこまれたにんにくの種こぼし作業</t>
    <rPh sb="10" eb="12">
      <t>ケイリョウ</t>
    </rPh>
    <rPh sb="13" eb="15">
      <t>フクロヅ</t>
    </rPh>
    <rPh sb="17" eb="19">
      <t>ハコヅ</t>
    </rPh>
    <rPh sb="26" eb="29">
      <t>ジギョウショ</t>
    </rPh>
    <phoneticPr fontId="1"/>
  </si>
  <si>
    <t>・ごぼうの袋詰め
・ネット入りにんにくの箱詰め
・にんにく調整</t>
    <rPh sb="5" eb="7">
      <t>フクロヅ</t>
    </rPh>
    <rPh sb="13" eb="14">
      <t>イ</t>
    </rPh>
    <rPh sb="20" eb="22">
      <t>ハコヅ</t>
    </rPh>
    <rPh sb="29" eb="31">
      <t>チョウセイ</t>
    </rPh>
    <phoneticPr fontId="1"/>
  </si>
  <si>
    <t>・ごぼう堀り
・にんにく植え
・除草</t>
    <rPh sb="4" eb="5">
      <t>ホリ</t>
    </rPh>
    <rPh sb="12" eb="13">
      <t>ウ</t>
    </rPh>
    <rPh sb="16" eb="17">
      <t>ジ</t>
    </rPh>
    <phoneticPr fontId="1"/>
  </si>
  <si>
    <t>・ながいもの皮むき作業
・刈払い作業
・りんご、うめの木の枝拾いや収穫
・にんにくの加工作業
・ながいも、ごぼうの収穫や選別</t>
  </si>
  <si>
    <t>農作業（にんにく作業）、清掃</t>
    <rPh sb="0" eb="3">
      <t>ノウサギョウ</t>
    </rPh>
    <rPh sb="8" eb="10">
      <t>サギョウ</t>
    </rPh>
    <rPh sb="12" eb="14">
      <t>セイソウ</t>
    </rPh>
    <phoneticPr fontId="1"/>
  </si>
  <si>
    <t>・にんにくの選別、皮吹き、カット作業</t>
  </si>
  <si>
    <t>・事業所の畑で野菜の栽培作業（露地ではにんにく、大豆、さつまいも等の栽培、施設ではシャインマスカット、水耕栽培によるにんにくの芽等）</t>
    <rPh sb="15" eb="17">
      <t>ロジ</t>
    </rPh>
    <rPh sb="24" eb="26">
      <t>ダイズ</t>
    </rPh>
    <rPh sb="32" eb="33">
      <t>トウ</t>
    </rPh>
    <rPh sb="34" eb="36">
      <t>サイバイ</t>
    </rPh>
    <rPh sb="37" eb="39">
      <t>シセツ</t>
    </rPh>
    <rPh sb="51" eb="55">
      <t>スイコウサイバイ</t>
    </rPh>
    <rPh sb="63" eb="64">
      <t>メ</t>
    </rPh>
    <rPh sb="64" eb="65">
      <t>トウ</t>
    </rPh>
    <phoneticPr fontId="1"/>
  </si>
  <si>
    <t>・にんにく種こぼし
・にんにくの皮むきカット
・にんにくの種の選別</t>
    <rPh sb="5" eb="6">
      <t>タネ</t>
    </rPh>
    <phoneticPr fontId="1"/>
  </si>
  <si>
    <t xml:space="preserve">・にんにく茎切、根すり、皮むき、種こぼし、選別等
</t>
  </si>
  <si>
    <t>・にんにく植え、掘り、芽だし、茎切、根すり、皮むき、種こぼし、選別等
・ながいも堀り、植えに関わる作業
・ごぼう堀り、ごぼう選別作業
・ピーマン収穫、選別
・きくらげ栽培、出荷作業
・だいこん洗浄作業、箱作り
・ごぼう洗浄作業
・ハーブ摘み取り、乾燥ハーブ袋入れ
・トマト植え、摘葉、片付け
・じゃがいも堀り
・除草作業</t>
    <rPh sb="139" eb="141">
      <t>テキヨウ</t>
    </rPh>
    <phoneticPr fontId="1"/>
  </si>
  <si>
    <t>・にんにく根切、皮むき、種こぼし
・きくらげ栽培、出荷作業
・にんにくネットシール貼り作業
・にんにくネット詰め、ネット綴じ</t>
    <rPh sb="5" eb="7">
      <t>ネキ</t>
    </rPh>
    <rPh sb="22" eb="24">
      <t>サイバイ</t>
    </rPh>
    <rPh sb="25" eb="27">
      <t>シュッカ</t>
    </rPh>
    <rPh sb="27" eb="29">
      <t>サギョウ</t>
    </rPh>
    <rPh sb="41" eb="42">
      <t>ハ</t>
    </rPh>
    <rPh sb="43" eb="45">
      <t>サギョウ</t>
    </rPh>
    <rPh sb="54" eb="55">
      <t>ヅ</t>
    </rPh>
    <rPh sb="60" eb="61">
      <t>ト</t>
    </rPh>
    <phoneticPr fontId="1"/>
  </si>
  <si>
    <t>・にんにくこぼし
・にんにくネット詰めやごぼうの袋への商品名やバーコードのシール貼り</t>
    <rPh sb="17" eb="18">
      <t>ツ</t>
    </rPh>
    <rPh sb="24" eb="25">
      <t>フクロ</t>
    </rPh>
    <rPh sb="27" eb="30">
      <t>ショウヒンメイ</t>
    </rPh>
    <rPh sb="40" eb="41">
      <t>ハ</t>
    </rPh>
    <phoneticPr fontId="1"/>
  </si>
  <si>
    <t xml:space="preserve">・農家敷地内でのにんにくの玉割り作業
・農家のにんにく畑での除草作業、収穫
・農家敷地内での苗箱作業
</t>
  </si>
  <si>
    <t>・にんにくの皮むき、加工用の調製
・野菜の袋詰め、シール貼り</t>
    <rPh sb="6" eb="7">
      <t>カワ</t>
    </rPh>
    <rPh sb="10" eb="13">
      <t>カコウヨウ</t>
    </rPh>
    <rPh sb="14" eb="16">
      <t>チョウセイ</t>
    </rPh>
    <rPh sb="18" eb="20">
      <t>ヤサイ</t>
    </rPh>
    <rPh sb="21" eb="22">
      <t>フクロ</t>
    </rPh>
    <rPh sb="22" eb="23">
      <t>ツ</t>
    </rPh>
    <rPh sb="28" eb="29">
      <t>ハ</t>
    </rPh>
    <phoneticPr fontId="1"/>
  </si>
  <si>
    <t>・にんにくの種子選別</t>
  </si>
  <si>
    <t>・農家から持ち込まれたごぼう洗い、袋詰め
・にんにくばらし作業
・事業所の畑で野菜の栽培(ピーマン、トマト、なす　きゅうり、えだまめ、食用ぎく　等)
・ピーマン計量・袋詰め
・穀物計量、袋詰め作業</t>
    <rPh sb="17" eb="19">
      <t>フクロヅ</t>
    </rPh>
    <rPh sb="29" eb="31">
      <t>サギョウ</t>
    </rPh>
    <rPh sb="72" eb="73">
      <t>トウ</t>
    </rPh>
    <rPh sb="80" eb="82">
      <t>ケイリョウ</t>
    </rPh>
    <rPh sb="83" eb="85">
      <t>フクロヅ</t>
    </rPh>
    <rPh sb="93" eb="95">
      <t>フクロヅ</t>
    </rPh>
    <phoneticPr fontId="1"/>
  </si>
  <si>
    <t>・ながいもの種芋掘り
・花豆収穫、選別（腐ったものを取り除く）
・わらたて
・にんじん、赤かぶ収穫
・にんにく掘取り、根切り、植付け</t>
    <rPh sb="44" eb="45">
      <t>アカ</t>
    </rPh>
    <rPh sb="47" eb="49">
      <t>シュウカク</t>
    </rPh>
    <rPh sb="55" eb="56">
      <t>ホ</t>
    </rPh>
    <rPh sb="56" eb="57">
      <t>ト</t>
    </rPh>
    <rPh sb="59" eb="61">
      <t>ネキ</t>
    </rPh>
    <rPh sb="63" eb="65">
      <t>ウエツ</t>
    </rPh>
    <phoneticPr fontId="1"/>
  </si>
  <si>
    <t>・にんにく加工(芽とり、スライス)
・黒にんにく皮むき
・事務所の畑で野菜の栽培（豆類・ピーマン・オクラ等）</t>
    <rPh sb="5" eb="7">
      <t>カコウ</t>
    </rPh>
    <rPh sb="8" eb="9">
      <t>メ</t>
    </rPh>
    <rPh sb="19" eb="20">
      <t>クロ</t>
    </rPh>
    <rPh sb="24" eb="25">
      <t>カワ</t>
    </rPh>
    <rPh sb="29" eb="32">
      <t>ジムショ</t>
    </rPh>
    <rPh sb="33" eb="34">
      <t>ハタケ</t>
    </rPh>
    <rPh sb="35" eb="37">
      <t>ヤサイ</t>
    </rPh>
    <rPh sb="38" eb="40">
      <t>サイバイ</t>
    </rPh>
    <rPh sb="41" eb="43">
      <t>マメルイ</t>
    </rPh>
    <rPh sb="52" eb="53">
      <t>トウ</t>
    </rPh>
    <phoneticPr fontId="1"/>
  </si>
  <si>
    <t>・にんにくの種こぼし作業（コンプレッサー使用可能）
・にんにく袋詰め
・事業所の畑で野菜の栽培
（じゃがいも、だいこん、かぶ、食用ぎく、いんげん、小豆　他）（家庭菜園程度の野菜）</t>
    <rPh sb="20" eb="22">
      <t>シヨウ</t>
    </rPh>
    <rPh sb="22" eb="24">
      <t>カノウ</t>
    </rPh>
    <rPh sb="31" eb="33">
      <t>フクロヅ</t>
    </rPh>
    <rPh sb="40" eb="41">
      <t>ハタケ</t>
    </rPh>
    <rPh sb="42" eb="44">
      <t>ヤサイ</t>
    </rPh>
    <rPh sb="45" eb="47">
      <t>サイバイ</t>
    </rPh>
    <rPh sb="76" eb="77">
      <t>ホカ</t>
    </rPh>
    <rPh sb="79" eb="81">
      <t>カテイ</t>
    </rPh>
    <rPh sb="81" eb="83">
      <t>サイエン</t>
    </rPh>
    <rPh sb="83" eb="85">
      <t>テイド</t>
    </rPh>
    <rPh sb="86" eb="88">
      <t>ヤサイ</t>
    </rPh>
    <phoneticPr fontId="1"/>
  </si>
  <si>
    <t>・野菜袋詰め（ねぎ、小ねぎ）
・ねぎを束にする作業
・にんにく皮むき、計量</t>
    <rPh sb="10" eb="11">
      <t>コ</t>
    </rPh>
    <rPh sb="19" eb="20">
      <t>タバ</t>
    </rPh>
    <rPh sb="23" eb="25">
      <t>サギョウ</t>
    </rPh>
    <rPh sb="31" eb="32">
      <t>カワ</t>
    </rPh>
    <rPh sb="35" eb="37">
      <t>ケイリョウ</t>
    </rPh>
    <phoneticPr fontId="1"/>
  </si>
  <si>
    <t xml:space="preserve">・にんにく皮むき
</t>
    <rPh sb="5" eb="6">
      <t>カワ</t>
    </rPh>
    <phoneticPr fontId="1"/>
  </si>
  <si>
    <t>・にんにくの収穫、種こぼし、植付け、根切り
・畑の草取り、草刈り
・しいたけの袋詰め
・ながいも堀り</t>
    <rPh sb="9" eb="10">
      <t>タネ</t>
    </rPh>
    <rPh sb="18" eb="20">
      <t>ネキ</t>
    </rPh>
    <rPh sb="48" eb="49">
      <t>ホリ</t>
    </rPh>
    <phoneticPr fontId="1"/>
  </si>
  <si>
    <t>・農家から持ち込まれたにんにくの種こぼし作業
・農家から持ち込まれたたまねぎの皮むき作業</t>
  </si>
  <si>
    <t>・農家から持ち込まれたにんにく皮むき、ばらし
・農家から持ち込まれた黒にんにく袋詰め
・農家から持ち込まれた大豆の選別
・事業所の畑でほうき草栽培</t>
  </si>
  <si>
    <t>・にんにくの種こぼし</t>
  </si>
  <si>
    <t>・農家へ出向きにんにくの種こぼし、畑の周辺除草</t>
    <rPh sb="4" eb="6">
      <t>デム</t>
    </rPh>
    <phoneticPr fontId="1"/>
  </si>
  <si>
    <t>うぐいす（Ｂ型・階上町）ではにんにく作業受託も可能。
グリーンガーデンはＡ型であるため、移動時間にも賃金が発生することに注意。</t>
    <rPh sb="6" eb="7">
      <t>ガタ</t>
    </rPh>
    <rPh sb="8" eb="10">
      <t>ハシカミ</t>
    </rPh>
    <rPh sb="10" eb="11">
      <t>マチ</t>
    </rPh>
    <rPh sb="18" eb="20">
      <t>サギョウ</t>
    </rPh>
    <rPh sb="20" eb="22">
      <t>ジュタク</t>
    </rPh>
    <rPh sb="23" eb="25">
      <t>カノウ</t>
    </rPh>
    <rPh sb="37" eb="38">
      <t>ガタ</t>
    </rPh>
    <rPh sb="44" eb="46">
      <t>イドウ</t>
    </rPh>
    <rPh sb="46" eb="48">
      <t>ジカン</t>
    </rPh>
    <rPh sb="50" eb="52">
      <t>チンギン</t>
    </rPh>
    <rPh sb="53" eb="55">
      <t>ハッセイ</t>
    </rPh>
    <rPh sb="60" eb="62">
      <t>チュウイ</t>
    </rPh>
    <phoneticPr fontId="1"/>
  </si>
  <si>
    <t>・にんにくの皮むき</t>
  </si>
  <si>
    <t xml:space="preserve">
・米選別、大豆選別
・にんにくばらし作業</t>
  </si>
  <si>
    <t>・米選別、大豆選別
・にんにくばらし作業</t>
  </si>
  <si>
    <t>・にんにく加工用ばらし作業
・水産加工会社の缶詰、レトルトパックラベル貼り</t>
    <rPh sb="5" eb="7">
      <t>カコウ</t>
    </rPh>
    <rPh sb="7" eb="8">
      <t>ヨウ</t>
    </rPh>
    <rPh sb="11" eb="13">
      <t>サギョウ</t>
    </rPh>
    <rPh sb="15" eb="17">
      <t>スイサン</t>
    </rPh>
    <rPh sb="17" eb="19">
      <t>カコウ</t>
    </rPh>
    <rPh sb="19" eb="21">
      <t>カイシャ</t>
    </rPh>
    <rPh sb="22" eb="24">
      <t>カンヅメ</t>
    </rPh>
    <rPh sb="35" eb="36">
      <t>ハ</t>
    </rPh>
    <phoneticPr fontId="1"/>
  </si>
  <si>
    <t>・農業者から持ち込まれたにんにくの仕分け、種こぼし、根切り、製品ネット入れ
・農業者から持ち込まれた野菜のカット、袋詰め
・農業者から持ち込まれた大葉の袋詰め</t>
  </si>
  <si>
    <t>・農業者のにんにく畑で、種植え、除草、収穫、仕分け、種こぼし、マルチ張り
・農業者のりんご畑で、摘果、収穫、選別
・農業者のビニールハウス内で、大葉の土の更新、伐採、肥料入れ、等
・ながいも加工（カット・真空パック詰め）</t>
    <rPh sb="34" eb="35">
      <t>ハ</t>
    </rPh>
    <phoneticPr fontId="1"/>
  </si>
  <si>
    <t>・企業からの受託で水産加工品（缶詰・レトルトパウチ）のラベル貼り、化粧箱入れ、梱包作業など
・企業からの受託でにんにくの解体、皮むき</t>
  </si>
  <si>
    <t>・企業での薪運び
・農家での野菜収穫（ながいも、ごぼう、にんじん、かぶ）
・にんにく植付け
・ミニトマト片付け
・にんにく植穴草取り
・りんごのシート張りと片付け</t>
    <rPh sb="1" eb="3">
      <t>キギョウ</t>
    </rPh>
    <rPh sb="5" eb="7">
      <t>マキハコ</t>
    </rPh>
    <rPh sb="10" eb="12">
      <t>ノウカ</t>
    </rPh>
    <rPh sb="14" eb="18">
      <t>ヤサイシュウカク</t>
    </rPh>
    <rPh sb="42" eb="44">
      <t>ウエツ</t>
    </rPh>
    <rPh sb="52" eb="54">
      <t>カタヅ</t>
    </rPh>
    <rPh sb="61" eb="62">
      <t>ウ</t>
    </rPh>
    <rPh sb="62" eb="63">
      <t>アナ</t>
    </rPh>
    <rPh sb="63" eb="65">
      <t>クサト</t>
    </rPh>
    <rPh sb="75" eb="76">
      <t>ハ</t>
    </rPh>
    <rPh sb="78" eb="80">
      <t>カタヅ</t>
    </rPh>
    <phoneticPr fontId="1"/>
  </si>
  <si>
    <t>・農家から持ち込まれたにんにくの種こぼし作業、皮むき</t>
    <rPh sb="1" eb="3">
      <t>ノウカ</t>
    </rPh>
    <rPh sb="5" eb="6">
      <t>モ</t>
    </rPh>
    <rPh sb="7" eb="8">
      <t>コ</t>
    </rPh>
    <rPh sb="16" eb="17">
      <t>タネ</t>
    </rPh>
    <rPh sb="20" eb="22">
      <t>サギョウ</t>
    </rPh>
    <rPh sb="23" eb="24">
      <t>カワ</t>
    </rPh>
    <phoneticPr fontId="1"/>
  </si>
  <si>
    <t>・にんにく種こぼし、皮むき
・豆類袋詰め、選別
・事業所農園での野菜栽培作業全般（トマト、ねぎ、さつまいも、アスパラガス、かぼちゃ、葉物野菜）</t>
    <rPh sb="5" eb="6">
      <t>タネ</t>
    </rPh>
    <rPh sb="10" eb="11">
      <t>カワ</t>
    </rPh>
    <rPh sb="15" eb="16">
      <t>マメ</t>
    </rPh>
    <rPh sb="16" eb="17">
      <t>ルイ</t>
    </rPh>
    <rPh sb="17" eb="19">
      <t>フクロヅ</t>
    </rPh>
    <rPh sb="21" eb="23">
      <t>センベツ</t>
    </rPh>
    <rPh sb="25" eb="28">
      <t>ジギョウショ</t>
    </rPh>
    <rPh sb="28" eb="30">
      <t>ノウエン</t>
    </rPh>
    <rPh sb="32" eb="34">
      <t>ヤサイ</t>
    </rPh>
    <rPh sb="34" eb="36">
      <t>サイバイ</t>
    </rPh>
    <rPh sb="36" eb="38">
      <t>サギョウ</t>
    </rPh>
    <rPh sb="38" eb="40">
      <t>ゼンパン</t>
    </rPh>
    <rPh sb="66" eb="68">
      <t>ハモノ</t>
    </rPh>
    <rPh sb="68" eb="70">
      <t>ヤサイ</t>
    </rPh>
    <phoneticPr fontId="1"/>
  </si>
  <si>
    <t>・にんにく収穫
・ながいも収穫　等</t>
    <rPh sb="5" eb="7">
      <t>シュウカク</t>
    </rPh>
    <rPh sb="13" eb="15">
      <t>シュウカク</t>
    </rPh>
    <rPh sb="16" eb="17">
      <t>トウ</t>
    </rPh>
    <phoneticPr fontId="1"/>
  </si>
  <si>
    <t>・にんにく種こぼし、根すり、皮むき
　（コンプレッサー使用可）</t>
    <rPh sb="5" eb="6">
      <t>タネ</t>
    </rPh>
    <rPh sb="10" eb="11">
      <t>ネ</t>
    </rPh>
    <rPh sb="14" eb="15">
      <t>カワ</t>
    </rPh>
    <rPh sb="27" eb="29">
      <t>シヨウ</t>
    </rPh>
    <phoneticPr fontId="1"/>
  </si>
  <si>
    <t>・ねぎ苗植付け、収穫（コンプレッサー使用）
・にんにく皮むき（コンプレッサー使用）
・水路の側溝清掃</t>
    <rPh sb="3" eb="4">
      <t>ナエ</t>
    </rPh>
    <rPh sb="4" eb="6">
      <t>ウエツ</t>
    </rPh>
    <rPh sb="8" eb="10">
      <t>シュウカク</t>
    </rPh>
    <rPh sb="18" eb="20">
      <t>シヨウ</t>
    </rPh>
    <rPh sb="27" eb="28">
      <t>カワ</t>
    </rPh>
    <rPh sb="38" eb="40">
      <t>シヨウ</t>
    </rPh>
    <rPh sb="43" eb="45">
      <t>スイロ</t>
    </rPh>
    <rPh sb="46" eb="48">
      <t>ソッコウ</t>
    </rPh>
    <rPh sb="48" eb="50">
      <t>セイソウ</t>
    </rPh>
    <phoneticPr fontId="1"/>
  </si>
  <si>
    <t>・かぼちゃ植付け補助
・すいか植付け補助
・かぼちゃ収穫補助
・すいか収穫補助
・すいか片付け
・にんにくの植付け
・コンテナ拭きあげ</t>
    <rPh sb="5" eb="7">
      <t>ウエツ</t>
    </rPh>
    <rPh sb="8" eb="10">
      <t>ホジョ</t>
    </rPh>
    <rPh sb="18" eb="20">
      <t>ホジョ</t>
    </rPh>
    <rPh sb="35" eb="37">
      <t>シュウカク</t>
    </rPh>
    <rPh sb="37" eb="39">
      <t>ホジョ</t>
    </rPh>
    <rPh sb="44" eb="46">
      <t>カタヅ</t>
    </rPh>
    <rPh sb="63" eb="64">
      <t>フ</t>
    </rPh>
    <phoneticPr fontId="1"/>
  </si>
  <si>
    <t>・りんご摘果
・りんごつる回し
・りんご摘葉
※りんご生産におけるすべての作業
・にんにくの収穫
・きくいもの収穫
・草刈り</t>
    <rPh sb="13" eb="14">
      <t>マワ</t>
    </rPh>
    <rPh sb="46" eb="48">
      <t>シュウカク</t>
    </rPh>
    <rPh sb="55" eb="57">
      <t>シュウカク</t>
    </rPh>
    <rPh sb="59" eb="61">
      <t>クサカ</t>
    </rPh>
    <phoneticPr fontId="1"/>
  </si>
  <si>
    <t>・加工品（味噌）の製造
・りんご収穫
・りんご摘葉
・にんにく収穫</t>
  </si>
  <si>
    <t>・さつまいも、トマト、にんにく栽培（農家のハウス及び畑を借り受け、一連の作業に従事）
・スプラウトにんにく栽培（独自）
・にんにく種こぼし
・アスパラガス袋詰め
・くり皮むき
・小豆選別</t>
  </si>
  <si>
    <t>・にんにく種こぼし
・にんにく根切り
・米パック詰め</t>
    <rPh sb="5" eb="6">
      <t>タネ</t>
    </rPh>
    <rPh sb="15" eb="17">
      <t>ネキ</t>
    </rPh>
    <rPh sb="20" eb="21">
      <t>コメ</t>
    </rPh>
    <rPh sb="24" eb="25">
      <t>ヅ</t>
    </rPh>
    <phoneticPr fontId="1"/>
  </si>
  <si>
    <t>・にんにく植付け
・にんにく収穫補助
・大豆除草
・長ねぎ収穫補助
・長ねぎ土寄せ</t>
    <rPh sb="5" eb="7">
      <t>ウエツ</t>
    </rPh>
    <rPh sb="14" eb="16">
      <t>シュウカク</t>
    </rPh>
    <rPh sb="16" eb="18">
      <t>ホジョ</t>
    </rPh>
    <rPh sb="20" eb="22">
      <t>ダイズ</t>
    </rPh>
    <rPh sb="22" eb="24">
      <t>ジョソウ</t>
    </rPh>
    <rPh sb="26" eb="27">
      <t>ナガ</t>
    </rPh>
    <rPh sb="29" eb="31">
      <t>シュウカク</t>
    </rPh>
    <rPh sb="31" eb="33">
      <t>ホジョ</t>
    </rPh>
    <rPh sb="35" eb="36">
      <t>ナガ</t>
    </rPh>
    <rPh sb="38" eb="40">
      <t>ツチヨ</t>
    </rPh>
    <phoneticPr fontId="1"/>
  </si>
  <si>
    <t>・にんにく種こぼし
・トマト袋詰め
・えだまめ袋詰め
・じゃがいも袋詰め
・ごぼうカット、袋詰め
・フルーツキャップ作成</t>
    <rPh sb="5" eb="6">
      <t>タネ</t>
    </rPh>
    <rPh sb="14" eb="15">
      <t>フクロ</t>
    </rPh>
    <rPh sb="15" eb="16">
      <t>ヅ</t>
    </rPh>
    <rPh sb="23" eb="25">
      <t>フクロヅ</t>
    </rPh>
    <rPh sb="33" eb="35">
      <t>フクロヅ</t>
    </rPh>
    <rPh sb="45" eb="46">
      <t>フクロ</t>
    </rPh>
    <rPh sb="46" eb="47">
      <t>ヅ</t>
    </rPh>
    <rPh sb="58" eb="60">
      <t>サクセイ</t>
    </rPh>
    <phoneticPr fontId="1"/>
  </si>
  <si>
    <t>・卵洗浄
・すいか皿、着果棒洗浄
・にんにく種こぼし
・黒にんにく皮むき
・ホタテ殻加工（牡蠣養殖用）
・野菜、果樹の出荷調整※りんご、たまねぎ、さつまいも、すいか、にんにく、ブロッコリー、かぶ、だいこん、ごぼう等</t>
    <rPh sb="1" eb="2">
      <t>タマゴ</t>
    </rPh>
    <rPh sb="2" eb="4">
      <t>センジョウ</t>
    </rPh>
    <rPh sb="9" eb="10">
      <t>サラ</t>
    </rPh>
    <rPh sb="11" eb="13">
      <t>チャッカ</t>
    </rPh>
    <rPh sb="13" eb="14">
      <t>ボウ</t>
    </rPh>
    <rPh sb="14" eb="16">
      <t>センジョウ</t>
    </rPh>
    <rPh sb="22" eb="23">
      <t>タネ</t>
    </rPh>
    <rPh sb="28" eb="29">
      <t>クロ</t>
    </rPh>
    <rPh sb="33" eb="34">
      <t>カワ</t>
    </rPh>
    <rPh sb="41" eb="42">
      <t>カラ</t>
    </rPh>
    <rPh sb="42" eb="44">
      <t>カコウ</t>
    </rPh>
    <rPh sb="45" eb="47">
      <t>カキ</t>
    </rPh>
    <rPh sb="47" eb="50">
      <t>ヨウショクヨウ</t>
    </rPh>
    <rPh sb="106" eb="107">
      <t>トウ</t>
    </rPh>
    <phoneticPr fontId="1"/>
  </si>
  <si>
    <t>・除草（鎌使用可）
・水稲折板運び
・水稲播種
・水稲片付け
・ハウス組み立て
・ハウス解体
・りんご枝拾い
・りんご落果拾い
・たまねぎ植付け
・さつまいも収穫
・すいかわら敷き
・すいかマルチ剥ぎ
・すいか片付け
・野菜※栽培補助（除草、土寄せ、わら敷き、マルチはぎ等）
※にんにく、ブロッコリー、カブ、だいこん、ごぼう等</t>
  </si>
  <si>
    <t>・にんにく種こぼし
・黒にんにく皮むき
・野菜、果樹の出荷調整※りんご、たまねぎ、さつまいも、にんにく、ブロッコリー、かぶ、だいこん、ごぼう等</t>
    <rPh sb="5" eb="6">
      <t>タネ</t>
    </rPh>
    <rPh sb="11" eb="12">
      <t>クロ</t>
    </rPh>
    <rPh sb="16" eb="17">
      <t>カワ</t>
    </rPh>
    <rPh sb="21" eb="23">
      <t>ヤサイ</t>
    </rPh>
    <rPh sb="24" eb="26">
      <t>カジュ</t>
    </rPh>
    <rPh sb="27" eb="29">
      <t>シュッカ</t>
    </rPh>
    <rPh sb="29" eb="31">
      <t>チョウセイ</t>
    </rPh>
    <phoneticPr fontId="1"/>
  </si>
  <si>
    <t>・除草（鎌使用可）
・水稲折板運び
・水稲播種
・水稲片付け
・ハウス組み立て
・ハウス解体
・りんご枝拾い
・りんご落果拾い
・たまねぎ植付け
・さつまいも収穫
・野菜※栽培補助（除草、土寄せ、わら敷き、マルチはぎ等）
※にんにく、ブロッコリー、カブ、だいこん、ごぼう、すいか等</t>
    <rPh sb="1" eb="3">
      <t>ジョソウ</t>
    </rPh>
    <rPh sb="4" eb="5">
      <t>カマ</t>
    </rPh>
    <rPh sb="5" eb="7">
      <t>シヨウ</t>
    </rPh>
    <rPh sb="7" eb="8">
      <t>カ</t>
    </rPh>
    <rPh sb="11" eb="13">
      <t>スイトウ</t>
    </rPh>
    <rPh sb="13" eb="14">
      <t>オリ</t>
    </rPh>
    <rPh sb="14" eb="15">
      <t>イタ</t>
    </rPh>
    <rPh sb="15" eb="16">
      <t>ハコ</t>
    </rPh>
    <rPh sb="19" eb="21">
      <t>スイトウ</t>
    </rPh>
    <rPh sb="21" eb="23">
      <t>ハシュ</t>
    </rPh>
    <rPh sb="25" eb="27">
      <t>スイトウ</t>
    </rPh>
    <rPh sb="27" eb="29">
      <t>カタヅ</t>
    </rPh>
    <rPh sb="35" eb="36">
      <t>ク</t>
    </rPh>
    <rPh sb="37" eb="38">
      <t>タ</t>
    </rPh>
    <rPh sb="44" eb="46">
      <t>カイタイ</t>
    </rPh>
    <rPh sb="51" eb="52">
      <t>エダ</t>
    </rPh>
    <rPh sb="52" eb="53">
      <t>ヒロ</t>
    </rPh>
    <rPh sb="59" eb="61">
      <t>ラッカ</t>
    </rPh>
    <rPh sb="61" eb="62">
      <t>ヒロ</t>
    </rPh>
    <rPh sb="69" eb="71">
      <t>ウエツ</t>
    </rPh>
    <rPh sb="79" eb="81">
      <t>シュウカク</t>
    </rPh>
    <rPh sb="83" eb="85">
      <t>ヤサイ</t>
    </rPh>
    <rPh sb="86" eb="88">
      <t>サイバイ</t>
    </rPh>
    <rPh sb="88" eb="90">
      <t>ホジョ</t>
    </rPh>
    <rPh sb="91" eb="93">
      <t>ジョソウ</t>
    </rPh>
    <rPh sb="94" eb="96">
      <t>ツチヨ</t>
    </rPh>
    <rPh sb="100" eb="101">
      <t>シ</t>
    </rPh>
    <rPh sb="108" eb="109">
      <t>トウ</t>
    </rPh>
    <rPh sb="139" eb="140">
      <t>トウ</t>
    </rPh>
    <phoneticPr fontId="1"/>
  </si>
  <si>
    <t>・加工品（漬物）の製造
・野菜苗づくり
・スプラウトにんにく栽培（受託）
・野菜、果物の栽培全行程（事業所所有畑）
　※ミニトマト、ピーマン、なす、えだまめ、キャベツ、はくさい、レタス、じゃがいも、さつまいも、にんにく、長ねぎ、シャインマスカット、ブルーベリー、いちじく、フィンガーライム　等</t>
  </si>
  <si>
    <t>・事業所の畑で野菜の栽培(さつまいも、ねぎ、かぼちゃ、だいこん、はくさい、かぶ、きゅうり、大豆等)
・ヒバのチップの袋詰め</t>
    <rPh sb="45" eb="47">
      <t>ダイズ</t>
    </rPh>
    <rPh sb="58" eb="60">
      <t>フクロヅ</t>
    </rPh>
    <phoneticPr fontId="1"/>
  </si>
  <si>
    <t>はくさい（事業所で栽培）</t>
    <rPh sb="5" eb="8">
      <t>ジギョウショ</t>
    </rPh>
    <rPh sb="9" eb="11">
      <t>サイバイ</t>
    </rPh>
    <phoneticPr fontId="1"/>
  </si>
  <si>
    <t>へちま（事業所で栽培）</t>
    <rPh sb="4" eb="7">
      <t>ジギョウショ</t>
    </rPh>
    <rPh sb="8" eb="10">
      <t>サイバイ</t>
    </rPh>
    <phoneticPr fontId="1"/>
  </si>
  <si>
    <t>・へちま水（化粧水）用へちま栽培
・事業所の畑で、喫茶店・給食用野菜栽培（ピーマン、たまねぎ、ミニトマト、なす、じゃがいも）</t>
    <rPh sb="4" eb="5">
      <t>スイ</t>
    </rPh>
    <rPh sb="6" eb="9">
      <t>ケショウスイ</t>
    </rPh>
    <rPh sb="10" eb="11">
      <t>ヨウ</t>
    </rPh>
    <rPh sb="14" eb="16">
      <t>サイバイ</t>
    </rPh>
    <rPh sb="18" eb="21">
      <t>ジギョウショ</t>
    </rPh>
    <rPh sb="22" eb="23">
      <t>ハタケ</t>
    </rPh>
    <rPh sb="25" eb="28">
      <t>キッサテン</t>
    </rPh>
    <rPh sb="29" eb="32">
      <t>キュウショクヨウ</t>
    </rPh>
    <rPh sb="32" eb="34">
      <t>ヤサイ</t>
    </rPh>
    <rPh sb="34" eb="36">
      <t>サイバイ</t>
    </rPh>
    <phoneticPr fontId="1"/>
  </si>
  <si>
    <t>・ピーマン出荷調整
・ピーマン栽培全般
・シャインマスカット栽培全般
・ほうれんそう栽培全般
・ほうれんそう出荷調製
・サトイモ栽培全般</t>
    <rPh sb="42" eb="44">
      <t>サイバイ</t>
    </rPh>
    <rPh sb="44" eb="46">
      <t>ゼンパン</t>
    </rPh>
    <rPh sb="54" eb="58">
      <t>シュッカチョウセイ</t>
    </rPh>
    <rPh sb="64" eb="66">
      <t>サイバイ</t>
    </rPh>
    <rPh sb="66" eb="68">
      <t>ゼンパン</t>
    </rPh>
    <phoneticPr fontId="1"/>
  </si>
  <si>
    <t>ほうれんそう（事業所で栽培）</t>
    <rPh sb="7" eb="10">
      <t>ジギョウショ</t>
    </rPh>
    <rPh sb="11" eb="13">
      <t>サイバイ</t>
    </rPh>
    <phoneticPr fontId="1"/>
  </si>
  <si>
    <t>ほうれんそう（出荷調製）</t>
    <rPh sb="7" eb="11">
      <t>シュッカチョウセイ</t>
    </rPh>
    <phoneticPr fontId="1"/>
  </si>
  <si>
    <t>みずな（収穫）※水耕栽培</t>
    <rPh sb="4" eb="6">
      <t>シュウカク</t>
    </rPh>
    <rPh sb="8" eb="12">
      <t>スイコウサイバイ</t>
    </rPh>
    <phoneticPr fontId="1"/>
  </si>
  <si>
    <t xml:space="preserve">・みずなの水耕栽培（収穫）
・キャベツの収穫
・畑の草取り
・アピオスの収穫
・じゃがいもの箱積み
・ながいもの皮むき
・だいこん選果
</t>
    <rPh sb="10" eb="12">
      <t>シュウカク</t>
    </rPh>
    <phoneticPr fontId="1"/>
  </si>
  <si>
    <t xml:space="preserve">
・らっかせい栽培、加工、販売
・カシス栽培、加工、販売
・うめ栽培、加工、販売
・大豆の選別
・にんにく加工</t>
  </si>
  <si>
    <t>らっかせい（事業所で栽培）</t>
    <rPh sb="6" eb="9">
      <t>ジギョウショ</t>
    </rPh>
    <rPh sb="10" eb="12">
      <t>サイバイ</t>
    </rPh>
    <phoneticPr fontId="1"/>
  </si>
  <si>
    <t>らっかせい（加工）</t>
    <rPh sb="6" eb="8">
      <t>カコウ</t>
    </rPh>
    <phoneticPr fontId="1"/>
  </si>
  <si>
    <t>かき（干しがき作り）</t>
    <phoneticPr fontId="1"/>
  </si>
  <si>
    <t>同法人が運営する南部町のサポートセンターあさひでは干しがきづくり、剪定枝拾い等も可能。農作業受託が多い。</t>
    <rPh sb="0" eb="1">
      <t>ドウ</t>
    </rPh>
    <rPh sb="1" eb="3">
      <t>ホウジン</t>
    </rPh>
    <rPh sb="4" eb="6">
      <t>ウンエイ</t>
    </rPh>
    <rPh sb="8" eb="11">
      <t>ナンブチョウ</t>
    </rPh>
    <rPh sb="25" eb="26">
      <t>ホ</t>
    </rPh>
    <rPh sb="33" eb="35">
      <t>センテイ</t>
    </rPh>
    <rPh sb="35" eb="36">
      <t>エダ</t>
    </rPh>
    <rPh sb="36" eb="37">
      <t>ヒロ</t>
    </rPh>
    <rPh sb="38" eb="39">
      <t>トウ</t>
    </rPh>
    <rPh sb="40" eb="42">
      <t>カノウ</t>
    </rPh>
    <rPh sb="43" eb="46">
      <t>ノウサギョウ</t>
    </rPh>
    <rPh sb="46" eb="48">
      <t>ジュタク</t>
    </rPh>
    <rPh sb="49" eb="50">
      <t>オオ</t>
    </rPh>
    <phoneticPr fontId="1"/>
  </si>
  <si>
    <t xml:space="preserve">
・ミニトマト農家さんハウスでの苗付け、収穫、片付け、
・野菜農家さん収穫（ピーマン、じゃがいも、ニンジンなど）
・農家の干しがき作り手伝い
・りんご摘果・摘花、収穫
・草刈り（刈払い機可）
</t>
    <phoneticPr fontId="1"/>
  </si>
  <si>
    <t>作業委託受入可能時期　○：作業委託の受け入れ可能（一度相談を）　△：作業委託の受け入れ検討可能（早めの相談を）　×：作業委託受入不可</t>
    <rPh sb="0" eb="4">
      <t>サギョウイタク</t>
    </rPh>
    <rPh sb="4" eb="6">
      <t>ウケイレ</t>
    </rPh>
    <rPh sb="6" eb="10">
      <t>カノウジキ</t>
    </rPh>
    <rPh sb="13" eb="17">
      <t>サギョウイタク</t>
    </rPh>
    <rPh sb="18" eb="19">
      <t>ウ</t>
    </rPh>
    <rPh sb="20" eb="21">
      <t>イ</t>
    </rPh>
    <rPh sb="22" eb="24">
      <t>カノウ</t>
    </rPh>
    <rPh sb="25" eb="27">
      <t>イチド</t>
    </rPh>
    <rPh sb="27" eb="29">
      <t>ソウダン</t>
    </rPh>
    <rPh sb="34" eb="38">
      <t>サギョウイタク</t>
    </rPh>
    <rPh sb="39" eb="40">
      <t>ウ</t>
    </rPh>
    <rPh sb="41" eb="42">
      <t>イ</t>
    </rPh>
    <rPh sb="43" eb="45">
      <t>ケントウ</t>
    </rPh>
    <rPh sb="45" eb="47">
      <t>カノウ</t>
    </rPh>
    <rPh sb="48" eb="49">
      <t>ハヤ</t>
    </rPh>
    <rPh sb="51" eb="53">
      <t>ソウダン</t>
    </rPh>
    <rPh sb="58" eb="62">
      <t>サギョウイタク</t>
    </rPh>
    <rPh sb="62" eb="64">
      <t>ウケイレ</t>
    </rPh>
    <rPh sb="64" eb="66">
      <t>フカ</t>
    </rPh>
    <phoneticPr fontId="1"/>
  </si>
  <si>
    <t>作業委託受入可能（一度相談を）</t>
    <rPh sb="0" eb="4">
      <t>サギョウイタク</t>
    </rPh>
    <rPh sb="4" eb="6">
      <t>ウケイレ</t>
    </rPh>
    <rPh sb="6" eb="8">
      <t>カノウ</t>
    </rPh>
    <rPh sb="9" eb="11">
      <t>イチド</t>
    </rPh>
    <rPh sb="11" eb="13">
      <t>ソウダン</t>
    </rPh>
    <phoneticPr fontId="1"/>
  </si>
  <si>
    <t>作業委託受入検討可能（早めの相談を）</t>
    <rPh sb="0" eb="4">
      <t>サギョウイタク</t>
    </rPh>
    <rPh sb="4" eb="6">
      <t>ウケイレ</t>
    </rPh>
    <rPh sb="6" eb="8">
      <t>ケントウ</t>
    </rPh>
    <rPh sb="8" eb="10">
      <t>カノウ</t>
    </rPh>
    <rPh sb="11" eb="12">
      <t>ハヤ</t>
    </rPh>
    <rPh sb="14" eb="16">
      <t>ソウダン</t>
    </rPh>
    <phoneticPr fontId="1"/>
  </si>
  <si>
    <t>作業委託受入不可</t>
    <rPh sb="0" eb="4">
      <t>サギョウイタク</t>
    </rPh>
    <rPh sb="4" eb="6">
      <t>ウケイレ</t>
    </rPh>
    <rPh sb="6" eb="8">
      <t>フカ</t>
    </rPh>
    <phoneticPr fontId="1"/>
  </si>
  <si>
    <t>s-miura@yumenosato.jp</t>
    <phoneticPr fontId="1"/>
  </si>
  <si>
    <t>shinsenkai@kodamanosono.or.jp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</si>
</sst>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name val="游ゴシック"/>
      <family val="3"/>
      <charset val="128"/>
      <scheme val="minor"/>
    </font>
    <font>
      <u/>
      <sz val="11"/>
      <color theme="10"/>
      <name val="游ゴシック"/>
      <family val="2"/>
      <charset val="128"/>
      <scheme val="minor"/>
    </font>
    <font>
      <strike/>
      <sz val="11"/>
      <name val="游ゴシック"/>
      <family val="3"/>
      <charset val="128"/>
      <scheme val="minor"/>
    </font>
    <font>
      <sz val="11"/>
      <name val="游ゴシック"/>
      <family val="2"/>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93">
    <xf numFmtId="0" fontId="0" fillId="0" borderId="0" xfId="0">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applyFill="1">
      <alignment vertical="center"/>
    </xf>
    <xf numFmtId="0" fontId="0" fillId="0" borderId="13" xfId="0" applyFill="1" applyBorder="1" applyAlignment="1">
      <alignment vertical="center" wrapText="1"/>
    </xf>
    <xf numFmtId="0" fontId="0" fillId="0" borderId="0" xfId="0" applyBorder="1">
      <alignment vertical="center"/>
    </xf>
    <xf numFmtId="0" fontId="0" fillId="0" borderId="1" xfId="0" applyBorder="1" applyAlignment="1">
      <alignment vertical="center" wrapText="1"/>
    </xf>
    <xf numFmtId="0" fontId="0" fillId="0" borderId="16" xfId="0" applyFill="1" applyBorder="1" applyAlignment="1">
      <alignment vertical="center" wrapText="1"/>
    </xf>
    <xf numFmtId="0" fontId="0" fillId="0" borderId="1" xfId="0" applyBorder="1" applyAlignment="1">
      <alignment vertical="center" wrapText="1"/>
    </xf>
    <xf numFmtId="176" fontId="3" fillId="0" borderId="1" xfId="0" applyNumberFormat="1" applyFont="1" applyBorder="1" applyAlignment="1">
      <alignment vertical="center" wrapText="1"/>
    </xf>
    <xf numFmtId="0" fontId="0" fillId="0" borderId="1" xfId="0" applyFill="1" applyBorder="1">
      <alignment vertical="center"/>
    </xf>
    <xf numFmtId="0" fontId="0" fillId="0" borderId="1" xfId="0" applyBorder="1" applyAlignment="1">
      <alignment vertical="center" wrapText="1"/>
    </xf>
    <xf numFmtId="0" fontId="6"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Border="1" applyAlignment="1">
      <alignment horizontal="center" vertical="center"/>
    </xf>
    <xf numFmtId="0" fontId="3" fillId="0" borderId="0" xfId="0" applyFont="1">
      <alignment vertical="center"/>
    </xf>
    <xf numFmtId="0" fontId="3" fillId="0" borderId="1" xfId="0" quotePrefix="1" applyFont="1" applyBorder="1" applyAlignment="1">
      <alignment vertical="center" wrapText="1"/>
    </xf>
    <xf numFmtId="0" fontId="3" fillId="0" borderId="6" xfId="0" applyFont="1" applyBorder="1" applyAlignment="1">
      <alignment horizontal="center" vertical="center"/>
    </xf>
    <xf numFmtId="0" fontId="3" fillId="0" borderId="1" xfId="0" applyFont="1" applyBorder="1">
      <alignment vertical="center"/>
    </xf>
    <xf numFmtId="0" fontId="3" fillId="0" borderId="0" xfId="0" applyFont="1" applyAlignment="1">
      <alignment vertical="center" wrapText="1"/>
    </xf>
    <xf numFmtId="56" fontId="3" fillId="0" borderId="1" xfId="0" applyNumberFormat="1" applyFont="1" applyBorder="1" applyAlignment="1">
      <alignment vertical="center" wrapText="1"/>
    </xf>
    <xf numFmtId="0" fontId="3" fillId="3" borderId="1" xfId="0" applyFont="1" applyFill="1" applyBorder="1" applyAlignment="1">
      <alignment vertical="center" wrapText="1"/>
    </xf>
    <xf numFmtId="0" fontId="3" fillId="0" borderId="1" xfId="1" applyFont="1" applyBorder="1" applyAlignment="1">
      <alignment vertical="center" wrapText="1"/>
    </xf>
    <xf numFmtId="20" fontId="3" fillId="0" borderId="1" xfId="0" applyNumberFormat="1" applyFont="1" applyBorder="1" applyAlignment="1">
      <alignment vertical="center" wrapText="1"/>
    </xf>
    <xf numFmtId="176" fontId="3" fillId="0" borderId="1" xfId="1" applyNumberFormat="1" applyFont="1" applyBorder="1" applyAlignment="1">
      <alignment vertical="center" wrapText="1"/>
    </xf>
    <xf numFmtId="0" fontId="3" fillId="0" borderId="0" xfId="0" applyFont="1" applyFill="1">
      <alignment vertical="center"/>
    </xf>
    <xf numFmtId="0" fontId="3"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4" xfId="0" applyBorder="1" applyAlignment="1" applyProtection="1">
      <alignment vertical="center"/>
      <protection locked="0"/>
    </xf>
    <xf numFmtId="0" fontId="0" fillId="0" borderId="13" xfId="0" applyBorder="1" applyAlignment="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0" xfId="0" applyProtection="1">
      <alignment vertical="center"/>
    </xf>
    <xf numFmtId="0" fontId="0" fillId="0" borderId="13" xfId="0" applyBorder="1" applyProtection="1">
      <alignment vertical="center"/>
    </xf>
    <xf numFmtId="0" fontId="0" fillId="0" borderId="6" xfId="0" applyBorder="1" applyAlignment="1" applyProtection="1">
      <alignment horizontal="centerContinuous" vertical="center"/>
    </xf>
    <xf numFmtId="0" fontId="0" fillId="0" borderId="9" xfId="0" applyBorder="1" applyAlignment="1" applyProtection="1">
      <alignment horizontal="centerContinuous" vertical="center"/>
    </xf>
    <xf numFmtId="0" fontId="0" fillId="0" borderId="2" xfId="0" applyBorder="1" applyAlignment="1" applyProtection="1">
      <alignment horizontal="centerContinuous" vertical="center"/>
    </xf>
    <xf numFmtId="0" fontId="0" fillId="0" borderId="3" xfId="0" applyBorder="1" applyProtection="1">
      <alignment vertical="center"/>
    </xf>
    <xf numFmtId="0" fontId="0" fillId="0" borderId="4" xfId="0" applyBorder="1" applyProtection="1">
      <alignment vertical="center"/>
    </xf>
    <xf numFmtId="0" fontId="0" fillId="0" borderId="2"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5" xfId="0" applyBorder="1" applyProtection="1">
      <alignment vertical="center"/>
    </xf>
    <xf numFmtId="0" fontId="0" fillId="0" borderId="6" xfId="0" applyFill="1" applyBorder="1" applyAlignment="1" applyProtection="1">
      <alignment horizontal="center" vertical="center"/>
    </xf>
    <xf numFmtId="0" fontId="0" fillId="0" borderId="0" xfId="0" applyFill="1" applyProtection="1">
      <alignment vertical="center"/>
    </xf>
    <xf numFmtId="0" fontId="2" fillId="0" borderId="0" xfId="0" applyFont="1" applyProtection="1">
      <alignment vertical="center"/>
    </xf>
    <xf numFmtId="0" fontId="0" fillId="0" borderId="12" xfId="0" applyBorder="1" applyAlignment="1" applyProtection="1">
      <alignment vertical="center"/>
    </xf>
    <xf numFmtId="0" fontId="0" fillId="0" borderId="12" xfId="0" applyBorder="1" applyProtection="1">
      <alignment vertical="center"/>
    </xf>
    <xf numFmtId="0" fontId="3" fillId="0" borderId="1" xfId="0" applyFont="1" applyFill="1" applyBorder="1">
      <alignment vertical="center"/>
    </xf>
    <xf numFmtId="0" fontId="0" fillId="0" borderId="0" xfId="0" applyFill="1" applyBorder="1" applyAlignment="1">
      <alignment vertical="center" wrapText="1"/>
    </xf>
    <xf numFmtId="0" fontId="0" fillId="0" borderId="13" xfId="0" applyBorder="1">
      <alignment vertical="center"/>
    </xf>
    <xf numFmtId="0" fontId="0" fillId="0" borderId="16" xfId="0" applyBorder="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0" fillId="2" borderId="1" xfId="0" applyFill="1" applyBorder="1" applyProtection="1">
      <alignment vertical="center"/>
    </xf>
    <xf numFmtId="0" fontId="0" fillId="2" borderId="6" xfId="0" applyFill="1" applyBorder="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9" xfId="0" applyBorder="1" applyAlignment="1" applyProtection="1">
      <alignment vertical="center" wrapText="1"/>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0" fontId="0" fillId="0" borderId="10" xfId="0" applyBorder="1" applyProtection="1">
      <alignment vertical="center"/>
    </xf>
    <xf numFmtId="0" fontId="0" fillId="0" borderId="12" xfId="0" applyBorder="1" applyProtection="1">
      <alignment vertical="center"/>
    </xf>
    <xf numFmtId="0" fontId="0" fillId="0" borderId="8" xfId="0" applyBorder="1" applyProtection="1">
      <alignment vertical="center"/>
    </xf>
    <xf numFmtId="0" fontId="0" fillId="2" borderId="1" xfId="0" applyFill="1" applyBorder="1" applyAlignment="1" applyProtection="1">
      <alignment horizontal="left" vertical="center" wrapText="1"/>
    </xf>
    <xf numFmtId="0" fontId="0" fillId="0" borderId="6" xfId="0" applyBorder="1" applyAlignment="1" applyProtection="1">
      <alignment vertical="center" wrapText="1"/>
    </xf>
    <xf numFmtId="0" fontId="0" fillId="0" borderId="2" xfId="0" applyBorder="1" applyAlignment="1" applyProtection="1">
      <alignment vertical="center" wrapText="1"/>
    </xf>
    <xf numFmtId="0" fontId="0" fillId="2" borderId="6"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11" xfId="0"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9" xfId="0" applyFill="1" applyBorder="1" applyAlignment="1" applyProtection="1">
      <alignment horizontal="left" vertical="center" wrapText="1"/>
    </xf>
    <xf numFmtId="0" fontId="0" fillId="2" borderId="2" xfId="0" applyFill="1"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6" xfId="0" applyBorder="1" applyProtection="1">
      <alignment vertical="center"/>
    </xf>
    <xf numFmtId="0" fontId="0" fillId="0" borderId="9" xfId="0" applyBorder="1" applyProtection="1">
      <alignment vertical="center"/>
    </xf>
    <xf numFmtId="0" fontId="0" fillId="0" borderId="2" xfId="0" applyBorder="1" applyProtection="1">
      <alignment vertical="center"/>
    </xf>
    <xf numFmtId="0" fontId="0" fillId="2" borderId="1" xfId="0" applyFill="1" applyBorder="1" applyAlignment="1" applyProtection="1">
      <alignment horizontal="left" vertical="center"/>
    </xf>
    <xf numFmtId="0" fontId="0" fillId="2" borderId="1" xfId="0" applyFill="1" applyBorder="1" applyAlignment="1" applyProtection="1">
      <alignment horizontal="center" vertical="center"/>
    </xf>
    <xf numFmtId="0" fontId="0" fillId="0" borderId="1" xfId="0" applyBorder="1" applyAlignment="1" applyProtection="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236220</xdr:colOff>
      <xdr:row>7</xdr:row>
      <xdr:rowOff>76200</xdr:rowOff>
    </xdr:from>
    <xdr:to>
      <xdr:col>48</xdr:col>
      <xdr:colOff>243840</xdr:colOff>
      <xdr:row>14</xdr:row>
      <xdr:rowOff>121920</xdr:rowOff>
    </xdr:to>
    <xdr:sp macro="" textlink="">
      <xdr:nvSpPr>
        <xdr:cNvPr id="2" name="吹き出し: 四角形 1">
          <a:extLst>
            <a:ext uri="{FF2B5EF4-FFF2-40B4-BE49-F238E27FC236}">
              <a16:creationId xmlns:a16="http://schemas.microsoft.com/office/drawing/2014/main" id="{F3586B6F-B8CB-43A2-8CB8-69EEC69F7201}"/>
            </a:ext>
          </a:extLst>
        </xdr:cNvPr>
        <xdr:cNvSpPr/>
      </xdr:nvSpPr>
      <xdr:spPr>
        <a:xfrm>
          <a:off x="18051780" y="3581400"/>
          <a:ext cx="3848100" cy="1645920"/>
        </a:xfrm>
        <a:prstGeom prst="wedgeRectCallout">
          <a:avLst>
            <a:gd name="adj1" fmla="val -46379"/>
            <a:gd name="adj2" fmla="val -9085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作業委託受入可能時期</a:t>
          </a:r>
          <a:r>
            <a:rPr kumimoji="1" lang="en-US" altLang="ja-JP" sz="1100"/>
            <a:t>】</a:t>
          </a:r>
        </a:p>
        <a:p>
          <a:pPr algn="l"/>
          <a:r>
            <a:rPr kumimoji="1" lang="ja-JP" altLang="en-US" sz="1100"/>
            <a:t>「主な作業」以外の作業委託受入可否の状況について記載しています。（備考欄も御確認ください）</a:t>
          </a:r>
          <a:endParaRPr kumimoji="1" lang="en-US" altLang="ja-JP" sz="1100"/>
        </a:p>
        <a:p>
          <a:pPr algn="l"/>
          <a:r>
            <a:rPr kumimoji="1" lang="ja-JP" altLang="en-US" sz="1100"/>
            <a:t>○：作業委託の受け入れ可能な時期（一度相談を）</a:t>
          </a:r>
          <a:endParaRPr kumimoji="1" lang="en-US" altLang="ja-JP" sz="1100"/>
        </a:p>
        <a:p>
          <a:pPr algn="l"/>
          <a:r>
            <a:rPr kumimoji="1" lang="ja-JP" altLang="en-US" sz="1100"/>
            <a:t>△：作業委託の受け入れ検討可能な時期（早めの相談を）</a:t>
          </a:r>
          <a:endParaRPr kumimoji="1" lang="en-US" altLang="ja-JP" sz="1100"/>
        </a:p>
        <a:p>
          <a:pPr algn="l"/>
          <a:r>
            <a:rPr kumimoji="1" lang="en-US" altLang="ja-JP" sz="1100"/>
            <a:t>×</a:t>
          </a:r>
          <a:r>
            <a:rPr kumimoji="1" lang="ja-JP" altLang="en-US" sz="1100"/>
            <a:t>：作業委託を受ける余裕がない時期</a:t>
          </a:r>
        </a:p>
      </xdr:txBody>
    </xdr:sp>
    <xdr:clientData/>
  </xdr:twoCellAnchor>
  <xdr:twoCellAnchor>
    <xdr:from>
      <xdr:col>55</xdr:col>
      <xdr:colOff>121920</xdr:colOff>
      <xdr:row>5</xdr:row>
      <xdr:rowOff>114300</xdr:rowOff>
    </xdr:from>
    <xdr:to>
      <xdr:col>56</xdr:col>
      <xdr:colOff>640080</xdr:colOff>
      <xdr:row>10</xdr:row>
      <xdr:rowOff>0</xdr:rowOff>
    </xdr:to>
    <xdr:sp macro="" textlink="">
      <xdr:nvSpPr>
        <xdr:cNvPr id="3" name="吹き出し: 四角形 2">
          <a:extLst>
            <a:ext uri="{FF2B5EF4-FFF2-40B4-BE49-F238E27FC236}">
              <a16:creationId xmlns:a16="http://schemas.microsoft.com/office/drawing/2014/main" id="{5831A0BC-D9FC-4DF3-9BBA-CC277812C63F}"/>
            </a:ext>
          </a:extLst>
        </xdr:cNvPr>
        <xdr:cNvSpPr/>
      </xdr:nvSpPr>
      <xdr:spPr>
        <a:xfrm>
          <a:off x="24018240" y="3162300"/>
          <a:ext cx="1859280" cy="1028700"/>
        </a:xfrm>
        <a:prstGeom prst="wedgeRectCallout">
          <a:avLst>
            <a:gd name="adj1" fmla="val 32358"/>
            <a:gd name="adj2" fmla="val -10410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地域</a:t>
          </a:r>
          <a:r>
            <a:rPr kumimoji="1" lang="en-US" altLang="ja-JP" sz="1100"/>
            <a:t>】</a:t>
          </a:r>
        </a:p>
        <a:p>
          <a:pPr algn="l"/>
          <a:r>
            <a:rPr kumimoji="1" lang="ja-JP" altLang="en-US" sz="1100"/>
            <a:t>事業所がある地域です。（東青、中南、三八、西北、上北、下北）</a:t>
          </a:r>
        </a:p>
      </xdr:txBody>
    </xdr:sp>
    <xdr:clientData/>
  </xdr:twoCellAnchor>
  <xdr:twoCellAnchor>
    <xdr:from>
      <xdr:col>3</xdr:col>
      <xdr:colOff>190500</xdr:colOff>
      <xdr:row>6</xdr:row>
      <xdr:rowOff>15240</xdr:rowOff>
    </xdr:from>
    <xdr:to>
      <xdr:col>6</xdr:col>
      <xdr:colOff>350520</xdr:colOff>
      <xdr:row>12</xdr:row>
      <xdr:rowOff>175260</xdr:rowOff>
    </xdr:to>
    <xdr:sp macro="" textlink="">
      <xdr:nvSpPr>
        <xdr:cNvPr id="4" name="吹き出し: 四角形 3">
          <a:extLst>
            <a:ext uri="{FF2B5EF4-FFF2-40B4-BE49-F238E27FC236}">
              <a16:creationId xmlns:a16="http://schemas.microsoft.com/office/drawing/2014/main" id="{40661828-57E3-46A4-AD96-453593D77243}"/>
            </a:ext>
          </a:extLst>
        </xdr:cNvPr>
        <xdr:cNvSpPr/>
      </xdr:nvSpPr>
      <xdr:spPr>
        <a:xfrm>
          <a:off x="1836420" y="3215640"/>
          <a:ext cx="2171700" cy="1531620"/>
        </a:xfrm>
        <a:prstGeom prst="wedgeRectCallout">
          <a:avLst>
            <a:gd name="adj1" fmla="val 49808"/>
            <a:gd name="adj2" fmla="val -937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電話対応可能時間帯</a:t>
          </a:r>
          <a:r>
            <a:rPr kumimoji="1" lang="en-US" altLang="ja-JP" sz="1100"/>
            <a:t>】</a:t>
          </a:r>
        </a:p>
        <a:p>
          <a:pPr algn="l"/>
          <a:r>
            <a:rPr kumimoji="1" lang="ja-JP" altLang="en-US" sz="1100"/>
            <a:t>事業所の担当者等が電話を受けやすい時間帯です。記載されている時間以外は電話対応が難しいので初めての電話はこの時間内にかけてください。</a:t>
          </a:r>
          <a:endParaRPr kumimoji="1" lang="en-US" altLang="ja-JP" sz="1100"/>
        </a:p>
      </xdr:txBody>
    </xdr:sp>
    <xdr:clientData/>
  </xdr:twoCellAnchor>
  <xdr:twoCellAnchor>
    <xdr:from>
      <xdr:col>6</xdr:col>
      <xdr:colOff>441960</xdr:colOff>
      <xdr:row>6</xdr:row>
      <xdr:rowOff>22860</xdr:rowOff>
    </xdr:from>
    <xdr:to>
      <xdr:col>10</xdr:col>
      <xdr:colOff>76200</xdr:colOff>
      <xdr:row>13</xdr:row>
      <xdr:rowOff>15240</xdr:rowOff>
    </xdr:to>
    <xdr:sp macro="" textlink="">
      <xdr:nvSpPr>
        <xdr:cNvPr id="5" name="吹き出し: 四角形 4">
          <a:extLst>
            <a:ext uri="{FF2B5EF4-FFF2-40B4-BE49-F238E27FC236}">
              <a16:creationId xmlns:a16="http://schemas.microsoft.com/office/drawing/2014/main" id="{ADD0D247-C5ED-48B1-BE24-62FB44FEBFE7}"/>
            </a:ext>
          </a:extLst>
        </xdr:cNvPr>
        <xdr:cNvSpPr/>
      </xdr:nvSpPr>
      <xdr:spPr>
        <a:xfrm>
          <a:off x="4099560" y="3299460"/>
          <a:ext cx="2316480" cy="1592580"/>
        </a:xfrm>
        <a:prstGeom prst="wedgeRectCallout">
          <a:avLst>
            <a:gd name="adj1" fmla="val 77309"/>
            <a:gd name="adj2" fmla="val -8944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主な作業</a:t>
          </a:r>
          <a:r>
            <a:rPr kumimoji="1" lang="en-US" altLang="ja-JP" sz="1100"/>
            <a:t>】</a:t>
          </a:r>
        </a:p>
        <a:p>
          <a:pPr algn="l"/>
          <a:r>
            <a:rPr kumimoji="1" lang="ja-JP" altLang="en-US" sz="1100"/>
            <a:t>福祉事業所には１年を通して、メインで行っている作業があります。ここに記載されている作業が、事業所で主に取り組んでいる作業です。</a:t>
          </a:r>
        </a:p>
      </xdr:txBody>
    </xdr:sp>
    <xdr:clientData/>
  </xdr:twoCellAnchor>
  <xdr:twoCellAnchor>
    <xdr:from>
      <xdr:col>14</xdr:col>
      <xdr:colOff>15240</xdr:colOff>
      <xdr:row>6</xdr:row>
      <xdr:rowOff>38100</xdr:rowOff>
    </xdr:from>
    <xdr:to>
      <xdr:col>16</xdr:col>
      <xdr:colOff>655320</xdr:colOff>
      <xdr:row>13</xdr:row>
      <xdr:rowOff>60960</xdr:rowOff>
    </xdr:to>
    <xdr:sp macro="" textlink="">
      <xdr:nvSpPr>
        <xdr:cNvPr id="6" name="吹き出し: 四角形 5">
          <a:extLst>
            <a:ext uri="{FF2B5EF4-FFF2-40B4-BE49-F238E27FC236}">
              <a16:creationId xmlns:a16="http://schemas.microsoft.com/office/drawing/2014/main" id="{1C7A08BA-E7FC-4CC9-9A5B-866593A777F8}"/>
            </a:ext>
          </a:extLst>
        </xdr:cNvPr>
        <xdr:cNvSpPr/>
      </xdr:nvSpPr>
      <xdr:spPr>
        <a:xfrm>
          <a:off x="9037320" y="3314700"/>
          <a:ext cx="1981200" cy="1623060"/>
        </a:xfrm>
        <a:prstGeom prst="wedgeRectCallout">
          <a:avLst>
            <a:gd name="adj1" fmla="val -66504"/>
            <a:gd name="adj2" fmla="val -907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施設外就労の対応可否</a:t>
          </a:r>
          <a:r>
            <a:rPr kumimoji="1" lang="en-US" altLang="ja-JP" sz="1100"/>
            <a:t>】</a:t>
          </a:r>
        </a:p>
        <a:p>
          <a:pPr algn="l"/>
          <a:r>
            <a:rPr kumimoji="1" lang="ja-JP" altLang="en-US" sz="1100"/>
            <a:t>ここが「不可」となっている事業所は、持込の作業のみ対応可能です。（持込方法は個別に相談してください。）</a:t>
          </a:r>
        </a:p>
      </xdr:txBody>
    </xdr:sp>
    <xdr:clientData/>
  </xdr:twoCellAnchor>
  <xdr:twoCellAnchor>
    <xdr:from>
      <xdr:col>17</xdr:col>
      <xdr:colOff>76200</xdr:colOff>
      <xdr:row>7</xdr:row>
      <xdr:rowOff>15240</xdr:rowOff>
    </xdr:from>
    <xdr:to>
      <xdr:col>22</xdr:col>
      <xdr:colOff>45720</xdr:colOff>
      <xdr:row>19</xdr:row>
      <xdr:rowOff>60960</xdr:rowOff>
    </xdr:to>
    <xdr:sp macro="" textlink="">
      <xdr:nvSpPr>
        <xdr:cNvPr id="7" name="吹き出し: 四角形 6">
          <a:extLst>
            <a:ext uri="{FF2B5EF4-FFF2-40B4-BE49-F238E27FC236}">
              <a16:creationId xmlns:a16="http://schemas.microsoft.com/office/drawing/2014/main" id="{7154D742-8021-4209-AA68-37118EE0A670}"/>
            </a:ext>
          </a:extLst>
        </xdr:cNvPr>
        <xdr:cNvSpPr/>
      </xdr:nvSpPr>
      <xdr:spPr>
        <a:xfrm>
          <a:off x="11109960" y="3520440"/>
          <a:ext cx="2270760" cy="2788920"/>
        </a:xfrm>
        <a:prstGeom prst="wedgeRectCallout">
          <a:avLst>
            <a:gd name="adj1" fmla="val -76701"/>
            <a:gd name="adj2" fmla="val -7670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経験がある農福連携の作業</a:t>
          </a:r>
          <a:r>
            <a:rPr kumimoji="1" lang="en-US" altLang="ja-JP" sz="1100"/>
            <a:t>】</a:t>
          </a:r>
        </a:p>
        <a:p>
          <a:pPr algn="l"/>
          <a:r>
            <a:rPr kumimoji="1" lang="ja-JP" altLang="en-US" sz="1100"/>
            <a:t>これまでに取り組んだ経験がある農福連携の作業について記載しています。長年継続して取り組んでいる場合もあれば、一度だけやったことがあるという場合もありますので作業可能な程度などについては個別にお問合せください。</a:t>
          </a:r>
          <a:endParaRPr kumimoji="1" lang="en-US" altLang="ja-JP" sz="1100"/>
        </a:p>
      </xdr:txBody>
    </xdr:sp>
    <xdr:clientData/>
  </xdr:twoCellAnchor>
  <xdr:twoCellAnchor>
    <xdr:from>
      <xdr:col>15</xdr:col>
      <xdr:colOff>114300</xdr:colOff>
      <xdr:row>3</xdr:row>
      <xdr:rowOff>30480</xdr:rowOff>
    </xdr:from>
    <xdr:to>
      <xdr:col>16</xdr:col>
      <xdr:colOff>571500</xdr:colOff>
      <xdr:row>3</xdr:row>
      <xdr:rowOff>175260</xdr:rowOff>
    </xdr:to>
    <xdr:sp macro="" textlink="">
      <xdr:nvSpPr>
        <xdr:cNvPr id="8" name="右中かっこ 7">
          <a:extLst>
            <a:ext uri="{FF2B5EF4-FFF2-40B4-BE49-F238E27FC236}">
              <a16:creationId xmlns:a16="http://schemas.microsoft.com/office/drawing/2014/main" id="{A31A7272-442E-4B8F-AFAA-AACBE1DBB58E}"/>
            </a:ext>
          </a:extLst>
        </xdr:cNvPr>
        <xdr:cNvSpPr/>
      </xdr:nvSpPr>
      <xdr:spPr>
        <a:xfrm rot="5400000">
          <a:off x="10298430" y="2053590"/>
          <a:ext cx="144780" cy="11277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7</xdr:row>
      <xdr:rowOff>144780</xdr:rowOff>
    </xdr:from>
    <xdr:to>
      <xdr:col>35</xdr:col>
      <xdr:colOff>129540</xdr:colOff>
      <xdr:row>14</xdr:row>
      <xdr:rowOff>152400</xdr:rowOff>
    </xdr:to>
    <xdr:sp macro="" textlink="">
      <xdr:nvSpPr>
        <xdr:cNvPr id="9" name="吹き出し: 四角形 8">
          <a:extLst>
            <a:ext uri="{FF2B5EF4-FFF2-40B4-BE49-F238E27FC236}">
              <a16:creationId xmlns:a16="http://schemas.microsoft.com/office/drawing/2014/main" id="{0FBC2884-28E4-4EBB-B4BE-E5D224C9A51E}"/>
            </a:ext>
          </a:extLst>
        </xdr:cNvPr>
        <xdr:cNvSpPr/>
      </xdr:nvSpPr>
      <xdr:spPr>
        <a:xfrm>
          <a:off x="13487400" y="3649980"/>
          <a:ext cx="4137660" cy="1607820"/>
        </a:xfrm>
        <a:prstGeom prst="wedgeRectCallout">
          <a:avLst>
            <a:gd name="adj1" fmla="val -100013"/>
            <a:gd name="adj2" fmla="val -11018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農福連携技術支援者育成研修修了者数</a:t>
          </a:r>
          <a:r>
            <a:rPr kumimoji="1" lang="en-US" altLang="ja-JP" sz="1100"/>
            <a:t>】</a:t>
          </a:r>
        </a:p>
        <a:p>
          <a:pPr algn="l"/>
          <a:r>
            <a:rPr kumimoji="1" lang="ja-JP" altLang="en-US" sz="1100"/>
            <a:t>農業と福祉に関する実務的な知見を有して、農福連携を現場で実践する手法を具体的にアドバイスする専門人材を育成する「農福連携技術支援者育成研修」を修了し、農林水産省から、必要な知識と技能を身につけたと認められた職員がいる場合、その人数が記載されています。</a:t>
          </a:r>
          <a:endParaRPr kumimoji="1" lang="en-US" altLang="ja-JP" sz="1100"/>
        </a:p>
      </xdr:txBody>
    </xdr:sp>
    <xdr:clientData/>
  </xdr:twoCellAnchor>
  <xdr:twoCellAnchor>
    <xdr:from>
      <xdr:col>49</xdr:col>
      <xdr:colOff>68580</xdr:colOff>
      <xdr:row>6</xdr:row>
      <xdr:rowOff>0</xdr:rowOff>
    </xdr:from>
    <xdr:to>
      <xdr:col>55</xdr:col>
      <xdr:colOff>30480</xdr:colOff>
      <xdr:row>13</xdr:row>
      <xdr:rowOff>45720</xdr:rowOff>
    </xdr:to>
    <xdr:sp macro="" textlink="">
      <xdr:nvSpPr>
        <xdr:cNvPr id="11" name="吹き出し: 四角形 10">
          <a:extLst>
            <a:ext uri="{FF2B5EF4-FFF2-40B4-BE49-F238E27FC236}">
              <a16:creationId xmlns:a16="http://schemas.microsoft.com/office/drawing/2014/main" id="{39E76E7A-60CB-45A0-B979-D936E4548B0A}"/>
            </a:ext>
          </a:extLst>
        </xdr:cNvPr>
        <xdr:cNvSpPr/>
      </xdr:nvSpPr>
      <xdr:spPr>
        <a:xfrm>
          <a:off x="22044660" y="3276600"/>
          <a:ext cx="1882140" cy="1645920"/>
        </a:xfrm>
        <a:prstGeom prst="wedgeRectCallout">
          <a:avLst>
            <a:gd name="adj1" fmla="val 67508"/>
            <a:gd name="adj2" fmla="val -8392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a:t>
          </a:r>
          <a:r>
            <a:rPr kumimoji="1" lang="ja-JP" altLang="en-US" sz="1100"/>
            <a:t>備考</a:t>
          </a:r>
          <a:r>
            <a:rPr kumimoji="1" lang="en-US" altLang="ja-JP" sz="1100"/>
            <a:t>】</a:t>
          </a:r>
        </a:p>
        <a:p>
          <a:pPr algn="l"/>
          <a:r>
            <a:rPr kumimoji="1" lang="ja-JP" altLang="en-US" sz="1100"/>
            <a:t>作業委託を受けることができる条件や時期、連絡方法などについて記載されているので連絡前に確認してください。</a:t>
          </a:r>
        </a:p>
      </xdr:txBody>
    </xdr:sp>
    <xdr:clientData/>
  </xdr:twoCellAnchor>
  <xdr:twoCellAnchor>
    <xdr:from>
      <xdr:col>10</xdr:col>
      <xdr:colOff>144780</xdr:colOff>
      <xdr:row>6</xdr:row>
      <xdr:rowOff>22860</xdr:rowOff>
    </xdr:from>
    <xdr:to>
      <xdr:col>13</xdr:col>
      <xdr:colOff>586740</xdr:colOff>
      <xdr:row>13</xdr:row>
      <xdr:rowOff>68580</xdr:rowOff>
    </xdr:to>
    <xdr:sp macro="" textlink="">
      <xdr:nvSpPr>
        <xdr:cNvPr id="12" name="吹き出し: 四角形 11">
          <a:extLst>
            <a:ext uri="{FF2B5EF4-FFF2-40B4-BE49-F238E27FC236}">
              <a16:creationId xmlns:a16="http://schemas.microsoft.com/office/drawing/2014/main" id="{7C3FFB6D-7422-41E1-8A6E-936B1FAC466B}"/>
            </a:ext>
          </a:extLst>
        </xdr:cNvPr>
        <xdr:cNvSpPr/>
      </xdr:nvSpPr>
      <xdr:spPr>
        <a:xfrm>
          <a:off x="6484620" y="3299460"/>
          <a:ext cx="2453640" cy="1645920"/>
        </a:xfrm>
        <a:prstGeom prst="wedgeRectCallout">
          <a:avLst>
            <a:gd name="adj1" fmla="val 12418"/>
            <a:gd name="adj2" fmla="val -8741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農福連携で受託可能な請負形態</a:t>
          </a:r>
          <a:r>
            <a:rPr kumimoji="1" lang="en-US" altLang="ja-JP" sz="1100">
              <a:solidFill>
                <a:sysClr val="windowText" lastClr="000000"/>
              </a:solidFill>
            </a:rPr>
            <a:t>】</a:t>
          </a:r>
        </a:p>
        <a:p>
          <a:pPr algn="l"/>
          <a:r>
            <a:rPr kumimoji="1" lang="ja-JP" altLang="en-US" sz="1100">
              <a:solidFill>
                <a:sysClr val="windowText" lastClr="000000"/>
              </a:solidFill>
            </a:rPr>
            <a:t>・</a:t>
          </a:r>
          <a:r>
            <a:rPr kumimoji="1" lang="ja-JP" altLang="en-US" sz="1100" b="1">
              <a:solidFill>
                <a:sysClr val="windowText" lastClr="000000"/>
              </a:solidFill>
            </a:rPr>
            <a:t>施設内就労</a:t>
          </a:r>
          <a:r>
            <a:rPr kumimoji="1" lang="ja-JP" altLang="en-US" sz="1100"/>
            <a:t>：福祉事業所建物内や福祉事業所施設敷地内での作業</a:t>
          </a:r>
          <a:endParaRPr kumimoji="1" lang="en-US" altLang="ja-JP" sz="1100"/>
        </a:p>
        <a:p>
          <a:pPr algn="l"/>
          <a:r>
            <a:rPr kumimoji="1" lang="ja-JP" altLang="en-US" sz="1100"/>
            <a:t>・</a:t>
          </a:r>
          <a:r>
            <a:rPr kumimoji="1" lang="ja-JP" altLang="en-US" sz="1100" b="1">
              <a:solidFill>
                <a:sysClr val="windowText" lastClr="000000"/>
              </a:solidFill>
            </a:rPr>
            <a:t>施設外就労</a:t>
          </a:r>
          <a:r>
            <a:rPr kumimoji="1" lang="ja-JP" altLang="en-US" sz="1100"/>
            <a:t>：福祉事業所建物や敷地から出て農家ほ場や農家作業場等で行う作業</a:t>
          </a:r>
        </a:p>
      </xdr:txBody>
    </xdr:sp>
    <xdr:clientData/>
  </xdr:twoCellAnchor>
  <xdr:twoCellAnchor>
    <xdr:from>
      <xdr:col>19</xdr:col>
      <xdr:colOff>152400</xdr:colOff>
      <xdr:row>3</xdr:row>
      <xdr:rowOff>76200</xdr:rowOff>
    </xdr:from>
    <xdr:to>
      <xdr:col>54</xdr:col>
      <xdr:colOff>152400</xdr:colOff>
      <xdr:row>4</xdr:row>
      <xdr:rowOff>7620</xdr:rowOff>
    </xdr:to>
    <xdr:sp macro="" textlink="">
      <xdr:nvSpPr>
        <xdr:cNvPr id="13" name="右中かっこ 12">
          <a:extLst>
            <a:ext uri="{FF2B5EF4-FFF2-40B4-BE49-F238E27FC236}">
              <a16:creationId xmlns:a16="http://schemas.microsoft.com/office/drawing/2014/main" id="{A3531F4F-9D96-48DF-BE0E-1B4855820351}"/>
            </a:ext>
          </a:extLst>
        </xdr:cNvPr>
        <xdr:cNvSpPr/>
      </xdr:nvSpPr>
      <xdr:spPr>
        <a:xfrm rot="5400000">
          <a:off x="18047970" y="-2929890"/>
          <a:ext cx="160020" cy="11201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129540</xdr:colOff>
      <xdr:row>6</xdr:row>
      <xdr:rowOff>15240</xdr:rowOff>
    </xdr:from>
    <xdr:to>
      <xdr:col>3</xdr:col>
      <xdr:colOff>53340</xdr:colOff>
      <xdr:row>13</xdr:row>
      <xdr:rowOff>121920</xdr:rowOff>
    </xdr:to>
    <xdr:sp macro="" textlink="">
      <xdr:nvSpPr>
        <xdr:cNvPr id="14" name="吹き出し: 四角形 13">
          <a:extLst>
            <a:ext uri="{FF2B5EF4-FFF2-40B4-BE49-F238E27FC236}">
              <a16:creationId xmlns:a16="http://schemas.microsoft.com/office/drawing/2014/main" id="{FE8B1BDB-8B19-40DD-9219-5E721383C640}"/>
            </a:ext>
          </a:extLst>
        </xdr:cNvPr>
        <xdr:cNvSpPr/>
      </xdr:nvSpPr>
      <xdr:spPr>
        <a:xfrm>
          <a:off x="129540" y="3215640"/>
          <a:ext cx="1569720" cy="1706880"/>
        </a:xfrm>
        <a:prstGeom prst="wedgeRectCallout">
          <a:avLst>
            <a:gd name="adj1" fmla="val -44852"/>
            <a:gd name="adj2" fmla="val -8681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t>【No.】</a:t>
          </a:r>
        </a:p>
        <a:p>
          <a:pPr algn="l"/>
          <a:r>
            <a:rPr kumimoji="1" lang="ja-JP" altLang="en-US" sz="1100"/>
            <a:t>ここに記載されている番号を「事業所シート」の「番号」欄に入力すると事業所情報を見やすく表示できます。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327660</xdr:colOff>
      <xdr:row>2</xdr:row>
      <xdr:rowOff>342900</xdr:rowOff>
    </xdr:from>
    <xdr:to>
      <xdr:col>7</xdr:col>
      <xdr:colOff>617220</xdr:colOff>
      <xdr:row>6</xdr:row>
      <xdr:rowOff>22860</xdr:rowOff>
    </xdr:to>
    <xdr:sp macro="" textlink="">
      <xdr:nvSpPr>
        <xdr:cNvPr id="4" name="吹き出し: 四角形 3">
          <a:extLst>
            <a:ext uri="{FF2B5EF4-FFF2-40B4-BE49-F238E27FC236}">
              <a16:creationId xmlns:a16="http://schemas.microsoft.com/office/drawing/2014/main" id="{01069177-661E-4D6B-8109-9562D826DD5E}"/>
            </a:ext>
          </a:extLst>
        </xdr:cNvPr>
        <xdr:cNvSpPr/>
      </xdr:nvSpPr>
      <xdr:spPr>
        <a:xfrm>
          <a:off x="8199120" y="1028700"/>
          <a:ext cx="2301240" cy="1508760"/>
        </a:xfrm>
        <a:prstGeom prst="wedgeRectCallout">
          <a:avLst>
            <a:gd name="adj1" fmla="val -60900"/>
            <a:gd name="adj2" fmla="val -10324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　▼をクリック</a:t>
          </a:r>
          <a:endParaRPr kumimoji="1" lang="en-US" altLang="ja-JP" sz="1100"/>
        </a:p>
        <a:p>
          <a:pPr algn="l"/>
          <a:r>
            <a:rPr kumimoji="1" lang="ja-JP" altLang="en-US" sz="1100"/>
            <a:t>２　「検索」欄に作物等名を入力</a:t>
          </a:r>
          <a:endParaRPr kumimoji="1" lang="en-US" altLang="ja-JP" sz="1100"/>
        </a:p>
        <a:p>
          <a:pPr algn="l"/>
          <a:r>
            <a:rPr kumimoji="1" lang="ja-JP" altLang="en-US" sz="1100"/>
            <a:t>　</a:t>
          </a:r>
          <a:r>
            <a:rPr kumimoji="1" lang="en-US" altLang="ja-JP" sz="1100"/>
            <a:t>※</a:t>
          </a:r>
          <a:r>
            <a:rPr kumimoji="1" lang="ja-JP" altLang="en-US" sz="1100"/>
            <a:t>作物等名は→参照</a:t>
          </a:r>
          <a:endParaRPr kumimoji="1" lang="en-US" altLang="ja-JP" sz="1100"/>
        </a:p>
        <a:p>
          <a:pPr algn="l"/>
          <a:r>
            <a:rPr kumimoji="1" lang="ja-JP" altLang="en-US" sz="1100"/>
            <a:t>　</a:t>
          </a:r>
          <a:r>
            <a:rPr kumimoji="1" lang="en-US" altLang="ja-JP" sz="1100"/>
            <a:t>※</a:t>
          </a:r>
          <a:r>
            <a:rPr kumimoji="1" lang="ja-JP" altLang="en-US" sz="1100"/>
            <a:t>ひらがな、カタカナに注意</a:t>
          </a:r>
          <a:endParaRPr kumimoji="1" lang="en-US" altLang="ja-JP" sz="1100"/>
        </a:p>
        <a:p>
          <a:pPr algn="l"/>
          <a:r>
            <a:rPr kumimoji="1" lang="ja-JP" altLang="en-US" sz="1100"/>
            <a:t>３　「</a:t>
          </a:r>
          <a:r>
            <a:rPr kumimoji="1" lang="en-US" altLang="ja-JP" sz="1100"/>
            <a:t>OK</a:t>
          </a:r>
          <a:r>
            <a:rPr kumimoji="1" lang="ja-JP" altLang="en-US" sz="1100"/>
            <a:t>」をクリックするとそ</a:t>
          </a:r>
          <a:endParaRPr kumimoji="1" lang="en-US" altLang="ja-JP" sz="1100"/>
        </a:p>
        <a:p>
          <a:pPr algn="l"/>
          <a:r>
            <a:rPr kumimoji="1" lang="ja-JP" altLang="en-US" sz="1100"/>
            <a:t>　　の作物のみ表示されます</a:t>
          </a:r>
          <a:endParaRPr kumimoji="1" lang="en-US" altLang="ja-JP" sz="1100"/>
        </a:p>
        <a:p>
          <a:pPr algn="l"/>
          <a:endParaRPr kumimoji="1" lang="ja-JP" altLang="en-US" sz="1100"/>
        </a:p>
      </xdr:txBody>
    </xdr:sp>
    <xdr:clientData/>
  </xdr:twoCellAnchor>
  <xdr:twoCellAnchor editAs="oneCell">
    <xdr:from>
      <xdr:col>8</xdr:col>
      <xdr:colOff>157480</xdr:colOff>
      <xdr:row>0</xdr:row>
      <xdr:rowOff>182879</xdr:rowOff>
    </xdr:from>
    <xdr:to>
      <xdr:col>10</xdr:col>
      <xdr:colOff>520700</xdr:colOff>
      <xdr:row>39</xdr:row>
      <xdr:rowOff>17794</xdr:rowOff>
    </xdr:to>
    <xdr:pic>
      <xdr:nvPicPr>
        <xdr:cNvPr id="5" name="図 4">
          <a:extLst>
            <a:ext uri="{FF2B5EF4-FFF2-40B4-BE49-F238E27FC236}">
              <a16:creationId xmlns:a16="http://schemas.microsoft.com/office/drawing/2014/main" id="{CF8A4DEF-7A3C-4DBD-A3F7-F661280841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23880" y="182879"/>
          <a:ext cx="1709420" cy="18808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7620</xdr:colOff>
      <xdr:row>1</xdr:row>
      <xdr:rowOff>7620</xdr:rowOff>
    </xdr:from>
    <xdr:to>
      <xdr:col>24</xdr:col>
      <xdr:colOff>15240</xdr:colOff>
      <xdr:row>6</xdr:row>
      <xdr:rowOff>129540</xdr:rowOff>
    </xdr:to>
    <xdr:sp macro="" textlink="">
      <xdr:nvSpPr>
        <xdr:cNvPr id="2" name="正方形/長方形 1">
          <a:extLst>
            <a:ext uri="{FF2B5EF4-FFF2-40B4-BE49-F238E27FC236}">
              <a16:creationId xmlns:a16="http://schemas.microsoft.com/office/drawing/2014/main" id="{A44B4BDA-C4FD-47BE-8BA8-1C022AF834BB}"/>
            </a:ext>
          </a:extLst>
        </xdr:cNvPr>
        <xdr:cNvSpPr/>
      </xdr:nvSpPr>
      <xdr:spPr>
        <a:xfrm>
          <a:off x="6096000" y="243840"/>
          <a:ext cx="2514600" cy="24079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使い方１</a:t>
          </a:r>
          <a:endParaRPr kumimoji="1" lang="en-US" altLang="ja-JP" sz="1100"/>
        </a:p>
        <a:p>
          <a:pPr algn="l"/>
          <a:r>
            <a:rPr kumimoji="1" lang="ja-JP" altLang="en-US" sz="1100"/>
            <a:t>●「基本情報」シートで、個別に詳細を見たい事業所があったら、左端の番号をこちらの「事業所シート」の「番号」欄に入力し、エンターを押すと、その事業所のみのデータが表示されます。</a:t>
          </a:r>
          <a:endParaRPr kumimoji="1" lang="en-US" altLang="ja-JP" sz="1100"/>
        </a:p>
        <a:p>
          <a:pPr algn="l"/>
          <a:r>
            <a:rPr kumimoji="1" lang="ja-JP" altLang="en-US" sz="1100"/>
            <a:t>　</a:t>
          </a:r>
          <a:r>
            <a:rPr kumimoji="1" lang="en-US" altLang="ja-JP" sz="1100"/>
            <a:t>※</a:t>
          </a:r>
          <a:r>
            <a:rPr kumimoji="1" lang="ja-JP" altLang="en-US" sz="1100"/>
            <a:t>「基本情報」シートでは、地域毎に絞り込むことも可能です。</a:t>
          </a:r>
        </a:p>
      </xdr:txBody>
    </xdr:sp>
    <xdr:clientData/>
  </xdr:twoCellAnchor>
  <xdr:twoCellAnchor>
    <xdr:from>
      <xdr:col>17</xdr:col>
      <xdr:colOff>0</xdr:colOff>
      <xdr:row>7</xdr:row>
      <xdr:rowOff>0</xdr:rowOff>
    </xdr:from>
    <xdr:to>
      <xdr:col>24</xdr:col>
      <xdr:colOff>7620</xdr:colOff>
      <xdr:row>10</xdr:row>
      <xdr:rowOff>723900</xdr:rowOff>
    </xdr:to>
    <xdr:sp macro="" textlink="">
      <xdr:nvSpPr>
        <xdr:cNvPr id="4" name="正方形/長方形 3">
          <a:extLst>
            <a:ext uri="{FF2B5EF4-FFF2-40B4-BE49-F238E27FC236}">
              <a16:creationId xmlns:a16="http://schemas.microsoft.com/office/drawing/2014/main" id="{AF591D26-06BD-4F30-AFE9-B3570F3CD655}"/>
            </a:ext>
          </a:extLst>
        </xdr:cNvPr>
        <xdr:cNvSpPr/>
      </xdr:nvSpPr>
      <xdr:spPr>
        <a:xfrm>
          <a:off x="6088380" y="2979420"/>
          <a:ext cx="2514600" cy="1996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使い方２</a:t>
          </a:r>
          <a:endParaRPr kumimoji="1" lang="en-US" altLang="ja-JP" sz="1100"/>
        </a:p>
        <a:p>
          <a:pPr algn="l"/>
          <a:r>
            <a:rPr kumimoji="1" lang="ja-JP" altLang="en-US" sz="1100"/>
            <a:t>●「基本情報２」のシートでは作物ごとに検索ができます。詳細を見たい事業所が見つかったら、左端の番号をこちらの「事業所シート」の「番号」欄に入力し、エンターを押すと、その事業所のみのデータが表示されます。</a:t>
          </a:r>
        </a:p>
      </xdr:txBody>
    </xdr:sp>
    <xdr:clientData/>
  </xdr:twoCellAnchor>
  <xdr:twoCellAnchor>
    <xdr:from>
      <xdr:col>4</xdr:col>
      <xdr:colOff>22860</xdr:colOff>
      <xdr:row>0</xdr:row>
      <xdr:rowOff>15240</xdr:rowOff>
    </xdr:from>
    <xdr:to>
      <xdr:col>4</xdr:col>
      <xdr:colOff>281940</xdr:colOff>
      <xdr:row>0</xdr:row>
      <xdr:rowOff>228600</xdr:rowOff>
    </xdr:to>
    <xdr:sp macro="" textlink="">
      <xdr:nvSpPr>
        <xdr:cNvPr id="5" name="矢印: 左 4">
          <a:extLst>
            <a:ext uri="{FF2B5EF4-FFF2-40B4-BE49-F238E27FC236}">
              <a16:creationId xmlns:a16="http://schemas.microsoft.com/office/drawing/2014/main" id="{C113E13F-2C88-4962-A72C-3F0BABA363D2}"/>
            </a:ext>
          </a:extLst>
        </xdr:cNvPr>
        <xdr:cNvSpPr/>
      </xdr:nvSpPr>
      <xdr:spPr>
        <a:xfrm>
          <a:off x="1455420" y="15240"/>
          <a:ext cx="259080" cy="21336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n_shimamura@takushinkai.or.jp" TargetMode="External"/><Relationship Id="rId3" Type="http://schemas.openxmlformats.org/officeDocument/2006/relationships/hyperlink" Target="mailto:ecol.tairadatefukusikai@gmail.com" TargetMode="External"/><Relationship Id="rId7" Type="http://schemas.openxmlformats.org/officeDocument/2006/relationships/hyperlink" Target="mailto:npo-aiueo@clock.ocn.ne.jp" TargetMode="External"/><Relationship Id="rId2" Type="http://schemas.openxmlformats.org/officeDocument/2006/relationships/hyperlink" Target="mailto:m-miura@yumenosato.jp" TargetMode="External"/><Relationship Id="rId1" Type="http://schemas.openxmlformats.org/officeDocument/2006/relationships/hyperlink" Target="mailto:ikobusi2@toshikai.or.jp" TargetMode="External"/><Relationship Id="rId6" Type="http://schemas.openxmlformats.org/officeDocument/2006/relationships/hyperlink" Target="mailto:megumi@nijino-iro.jp" TargetMode="External"/><Relationship Id="rId11" Type="http://schemas.openxmlformats.org/officeDocument/2006/relationships/printerSettings" Target="../printerSettings/printerSettings2.bin"/><Relationship Id="rId5" Type="http://schemas.openxmlformats.org/officeDocument/2006/relationships/hyperlink" Target="mailto:dreamnag.aomori@gmail.com" TargetMode="External"/><Relationship Id="rId10" Type="http://schemas.openxmlformats.org/officeDocument/2006/relationships/hyperlink" Target="mailto:tsubaki@gosho-aiseikai.or.jp" TargetMode="External"/><Relationship Id="rId4" Type="http://schemas.openxmlformats.org/officeDocument/2006/relationships/hyperlink" Target="mailto:tsukimino.sagyo.srv@gmail.com" TargetMode="External"/><Relationship Id="rId9" Type="http://schemas.openxmlformats.org/officeDocument/2006/relationships/hyperlink" Target="mailto:i-you.itayanagi@snow.plala.or.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EC06-AF44-46D6-96EE-76546B55DC0D}">
  <sheetPr>
    <tabColor rgb="FFFF0000"/>
    <pageSetUpPr fitToPage="1"/>
  </sheetPr>
  <dimension ref="A1:BN3"/>
  <sheetViews>
    <sheetView zoomScaleNormal="100" workbookViewId="0">
      <selection sqref="A1:A2"/>
    </sheetView>
  </sheetViews>
  <sheetFormatPr defaultRowHeight="18" x14ac:dyDescent="0.45"/>
  <cols>
    <col min="1" max="1" width="4" customWidth="1"/>
    <col min="20" max="55" width="4.19921875" customWidth="1"/>
    <col min="56" max="56" width="17.59765625" customWidth="1"/>
  </cols>
  <sheetData>
    <row r="1" spans="1:66" ht="23.4" customHeight="1" x14ac:dyDescent="0.45">
      <c r="A1" s="60" t="s">
        <v>29</v>
      </c>
      <c r="B1" s="60" t="s">
        <v>30</v>
      </c>
      <c r="C1" s="60" t="s">
        <v>19</v>
      </c>
      <c r="D1" s="60" t="s">
        <v>477</v>
      </c>
      <c r="E1" s="60" t="s">
        <v>31</v>
      </c>
      <c r="F1" s="60" t="s">
        <v>478</v>
      </c>
      <c r="G1" s="60" t="s">
        <v>479</v>
      </c>
      <c r="H1" s="60" t="s">
        <v>32</v>
      </c>
      <c r="I1" s="60" t="s">
        <v>0</v>
      </c>
      <c r="J1" s="60" t="s">
        <v>490</v>
      </c>
      <c r="K1" s="60" t="s">
        <v>491</v>
      </c>
      <c r="L1" s="63" t="s">
        <v>370</v>
      </c>
      <c r="M1" s="63" t="s">
        <v>489</v>
      </c>
      <c r="N1" s="64" t="s">
        <v>371</v>
      </c>
      <c r="O1" s="60" t="s">
        <v>392</v>
      </c>
      <c r="P1" s="64" t="s">
        <v>540</v>
      </c>
      <c r="Q1" s="64" t="s">
        <v>541</v>
      </c>
      <c r="R1" s="60" t="s">
        <v>492</v>
      </c>
      <c r="S1" s="60" t="s">
        <v>550</v>
      </c>
      <c r="T1" s="62" t="s">
        <v>1583</v>
      </c>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1" t="s">
        <v>534</v>
      </c>
      <c r="BE1" s="61" t="s">
        <v>543</v>
      </c>
    </row>
    <row r="2" spans="1:66" s="21" customFormat="1" ht="108" customHeight="1" x14ac:dyDescent="0.45">
      <c r="A2" s="60"/>
      <c r="B2" s="60"/>
      <c r="C2" s="60"/>
      <c r="D2" s="60"/>
      <c r="E2" s="60"/>
      <c r="F2" s="60"/>
      <c r="G2" s="60"/>
      <c r="H2" s="60"/>
      <c r="I2" s="60"/>
      <c r="J2" s="60"/>
      <c r="K2" s="60"/>
      <c r="L2" s="63"/>
      <c r="M2" s="63"/>
      <c r="N2" s="64"/>
      <c r="O2" s="60"/>
      <c r="P2" s="64"/>
      <c r="Q2" s="64"/>
      <c r="R2" s="60"/>
      <c r="S2" s="60"/>
      <c r="T2" s="59" t="s">
        <v>497</v>
      </c>
      <c r="U2" s="59" t="s">
        <v>493</v>
      </c>
      <c r="V2" s="59" t="s">
        <v>494</v>
      </c>
      <c r="W2" s="59" t="s">
        <v>495</v>
      </c>
      <c r="X2" s="59" t="s">
        <v>496</v>
      </c>
      <c r="Y2" s="59" t="s">
        <v>498</v>
      </c>
      <c r="Z2" s="59" t="s">
        <v>499</v>
      </c>
      <c r="AA2" s="59" t="s">
        <v>500</v>
      </c>
      <c r="AB2" s="59" t="s">
        <v>501</v>
      </c>
      <c r="AC2" s="59" t="s">
        <v>502</v>
      </c>
      <c r="AD2" s="59" t="s">
        <v>503</v>
      </c>
      <c r="AE2" s="59" t="s">
        <v>504</v>
      </c>
      <c r="AF2" s="59" t="s">
        <v>505</v>
      </c>
      <c r="AG2" s="59" t="s">
        <v>506</v>
      </c>
      <c r="AH2" s="59" t="s">
        <v>507</v>
      </c>
      <c r="AI2" s="59" t="s">
        <v>508</v>
      </c>
      <c r="AJ2" s="59" t="s">
        <v>509</v>
      </c>
      <c r="AK2" s="59" t="s">
        <v>510</v>
      </c>
      <c r="AL2" s="59" t="s">
        <v>511</v>
      </c>
      <c r="AM2" s="59" t="s">
        <v>512</v>
      </c>
      <c r="AN2" s="59" t="s">
        <v>513</v>
      </c>
      <c r="AO2" s="59" t="s">
        <v>514</v>
      </c>
      <c r="AP2" s="59" t="s">
        <v>515</v>
      </c>
      <c r="AQ2" s="59" t="s">
        <v>516</v>
      </c>
      <c r="AR2" s="59" t="s">
        <v>517</v>
      </c>
      <c r="AS2" s="59" t="s">
        <v>518</v>
      </c>
      <c r="AT2" s="59" t="s">
        <v>519</v>
      </c>
      <c r="AU2" s="59" t="s">
        <v>520</v>
      </c>
      <c r="AV2" s="59" t="s">
        <v>521</v>
      </c>
      <c r="AW2" s="59" t="s">
        <v>522</v>
      </c>
      <c r="AX2" s="59" t="s">
        <v>523</v>
      </c>
      <c r="AY2" s="59" t="s">
        <v>524</v>
      </c>
      <c r="AZ2" s="59" t="s">
        <v>525</v>
      </c>
      <c r="BA2" s="59" t="s">
        <v>526</v>
      </c>
      <c r="BB2" s="59" t="s">
        <v>527</v>
      </c>
      <c r="BC2" s="59" t="s">
        <v>528</v>
      </c>
      <c r="BD2" s="61"/>
      <c r="BE2" s="61"/>
    </row>
    <row r="3" spans="1:66" s="21" customFormat="1" ht="72" x14ac:dyDescent="0.45">
      <c r="A3" s="16" t="s">
        <v>1331</v>
      </c>
      <c r="B3" s="16" t="s">
        <v>1329</v>
      </c>
      <c r="C3" s="16" t="s">
        <v>1330</v>
      </c>
      <c r="D3" s="16" t="s">
        <v>1332</v>
      </c>
      <c r="E3" s="16" t="s">
        <v>1333</v>
      </c>
      <c r="F3" s="16" t="s">
        <v>1334</v>
      </c>
      <c r="G3" s="16" t="s">
        <v>1197</v>
      </c>
      <c r="H3" s="22" t="s">
        <v>1335</v>
      </c>
      <c r="I3" s="16" t="s">
        <v>1336</v>
      </c>
      <c r="J3" s="16" t="s">
        <v>1337</v>
      </c>
      <c r="K3" s="16" t="s">
        <v>1198</v>
      </c>
      <c r="L3" s="16" t="s">
        <v>1338</v>
      </c>
      <c r="M3" s="16" t="s">
        <v>1339</v>
      </c>
      <c r="N3" s="16" t="s">
        <v>1340</v>
      </c>
      <c r="O3" s="18" t="s">
        <v>615</v>
      </c>
      <c r="P3" s="16" t="s">
        <v>1341</v>
      </c>
      <c r="Q3" s="18" t="s">
        <v>1342</v>
      </c>
      <c r="R3" s="16">
        <v>0</v>
      </c>
      <c r="S3" s="16" t="s">
        <v>33</v>
      </c>
      <c r="T3" s="20" t="s">
        <v>529</v>
      </c>
      <c r="U3" s="20" t="s">
        <v>529</v>
      </c>
      <c r="V3" s="20" t="s">
        <v>529</v>
      </c>
      <c r="W3" s="20" t="s">
        <v>529</v>
      </c>
      <c r="X3" s="20" t="s">
        <v>529</v>
      </c>
      <c r="Y3" s="20" t="s">
        <v>529</v>
      </c>
      <c r="Z3" s="20" t="s">
        <v>529</v>
      </c>
      <c r="AA3" s="20" t="s">
        <v>529</v>
      </c>
      <c r="AB3" s="20" t="s">
        <v>539</v>
      </c>
      <c r="AC3" s="20" t="s">
        <v>529</v>
      </c>
      <c r="AD3" s="20" t="s">
        <v>529</v>
      </c>
      <c r="AE3" s="20" t="s">
        <v>529</v>
      </c>
      <c r="AF3" s="20" t="s">
        <v>538</v>
      </c>
      <c r="AG3" s="20" t="s">
        <v>529</v>
      </c>
      <c r="AH3" s="20" t="s">
        <v>529</v>
      </c>
      <c r="AI3" s="20" t="s">
        <v>529</v>
      </c>
      <c r="AJ3" s="20" t="s">
        <v>529</v>
      </c>
      <c r="AK3" s="20" t="s">
        <v>529</v>
      </c>
      <c r="AL3" s="20" t="s">
        <v>529</v>
      </c>
      <c r="AM3" s="20" t="s">
        <v>529</v>
      </c>
      <c r="AN3" s="20" t="s">
        <v>529</v>
      </c>
      <c r="AO3" s="20" t="s">
        <v>529</v>
      </c>
      <c r="AP3" s="20" t="s">
        <v>529</v>
      </c>
      <c r="AQ3" s="20" t="s">
        <v>529</v>
      </c>
      <c r="AR3" s="20" t="s">
        <v>529</v>
      </c>
      <c r="AS3" s="20" t="s">
        <v>529</v>
      </c>
      <c r="AT3" s="20" t="s">
        <v>529</v>
      </c>
      <c r="AU3" s="20" t="s">
        <v>529</v>
      </c>
      <c r="AV3" s="20" t="s">
        <v>529</v>
      </c>
      <c r="AW3" s="20" t="s">
        <v>529</v>
      </c>
      <c r="AX3" s="20" t="s">
        <v>529</v>
      </c>
      <c r="AY3" s="20" t="s">
        <v>529</v>
      </c>
      <c r="AZ3" s="20" t="s">
        <v>529</v>
      </c>
      <c r="BA3" s="20" t="s">
        <v>529</v>
      </c>
      <c r="BB3" s="20" t="s">
        <v>529</v>
      </c>
      <c r="BC3" s="20" t="s">
        <v>529</v>
      </c>
      <c r="BD3" s="24"/>
      <c r="BE3" s="24" t="s">
        <v>548</v>
      </c>
      <c r="BL3" s="21" t="s">
        <v>529</v>
      </c>
      <c r="BM3" s="21" t="s">
        <v>530</v>
      </c>
      <c r="BN3" s="21" t="s">
        <v>531</v>
      </c>
    </row>
  </sheetData>
  <mergeCells count="22">
    <mergeCell ref="N1:N2"/>
    <mergeCell ref="S1:S2"/>
    <mergeCell ref="R1:R2"/>
    <mergeCell ref="Q1:Q2"/>
    <mergeCell ref="P1:P2"/>
    <mergeCell ref="O1:O2"/>
    <mergeCell ref="A1:A2"/>
    <mergeCell ref="BE1:BE2"/>
    <mergeCell ref="BD1:BD2"/>
    <mergeCell ref="T1:BC1"/>
    <mergeCell ref="G1:G2"/>
    <mergeCell ref="F1:F2"/>
    <mergeCell ref="E1:E2"/>
    <mergeCell ref="D1:D2"/>
    <mergeCell ref="C1:C2"/>
    <mergeCell ref="B1:B2"/>
    <mergeCell ref="M1:M2"/>
    <mergeCell ref="L1:L2"/>
    <mergeCell ref="K1:K2"/>
    <mergeCell ref="J1:J2"/>
    <mergeCell ref="I1:I2"/>
    <mergeCell ref="H1:H2"/>
  </mergeCells>
  <phoneticPr fontId="1"/>
  <dataValidations count="3">
    <dataValidation type="list" allowBlank="1" showInputMessage="1" showErrorMessage="1" sqref="AG3:BB3 AC3:AE3 T3:AA3" xr:uid="{33B529A4-AAAF-41CA-BED7-6FBE63FD4FAE}">
      <formula1>$BN$72:$BN$72</formula1>
    </dataValidation>
    <dataValidation type="list" allowBlank="1" showInputMessage="1" showErrorMessage="1" sqref="BC3 AF3" xr:uid="{97D19086-FA35-4D36-B333-EC437F4D8B9F}">
      <formula1>$BN$3</formula1>
    </dataValidation>
    <dataValidation type="list" allowBlank="1" showInputMessage="1" showErrorMessage="1" sqref="AB3" xr:uid="{EBA988E3-78B5-4F3D-921A-76A6B65EE22B}">
      <formula1>$BL$3:$BN$3</formula1>
    </dataValidation>
  </dataValidations>
  <pageMargins left="0.7" right="0.7" top="0.75" bottom="0.75" header="0.3" footer="0.3"/>
  <pageSetup paperSize="8"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296E-A69C-43BD-A1E1-815AE330BC03}">
  <sheetPr>
    <tabColor rgb="FFFFFF00"/>
    <pageSetUpPr fitToPage="1"/>
  </sheetPr>
  <dimension ref="A1:BN84"/>
  <sheetViews>
    <sheetView tabSelected="1" zoomScaleNormal="100" workbookViewId="0">
      <pane xSplit="1" ySplit="2" topLeftCell="B3" activePane="bottomRight" state="frozen"/>
      <selection pane="topRight" activeCell="B1" sqref="B1"/>
      <selection pane="bottomLeft" activeCell="A3" sqref="A3"/>
      <selection pane="bottomRight" sqref="A1:A2"/>
    </sheetView>
  </sheetViews>
  <sheetFormatPr defaultRowHeight="18" x14ac:dyDescent="0.45"/>
  <cols>
    <col min="1" max="1" width="4.296875" style="21" customWidth="1"/>
    <col min="2" max="9" width="8.796875" style="21"/>
    <col min="10" max="13" width="8.796875" style="21" customWidth="1"/>
    <col min="14" max="14" width="31" style="31" customWidth="1"/>
    <col min="15" max="15" width="22.09765625" style="21" customWidth="1"/>
    <col min="16" max="17" width="24.8984375" style="31" customWidth="1"/>
    <col min="18" max="19" width="8.796875" style="21" customWidth="1"/>
    <col min="20" max="55" width="3.8984375" style="21" customWidth="1"/>
    <col min="56" max="56" width="30.59765625" style="21" customWidth="1"/>
    <col min="57" max="16384" width="8.796875" style="21"/>
  </cols>
  <sheetData>
    <row r="1" spans="1:66" x14ac:dyDescent="0.45">
      <c r="A1" s="60" t="s">
        <v>29</v>
      </c>
      <c r="B1" s="60" t="s">
        <v>30</v>
      </c>
      <c r="C1" s="60" t="s">
        <v>328</v>
      </c>
      <c r="D1" s="60" t="s">
        <v>477</v>
      </c>
      <c r="E1" s="60" t="s">
        <v>31</v>
      </c>
      <c r="F1" s="60" t="s">
        <v>478</v>
      </c>
      <c r="G1" s="60" t="s">
        <v>479</v>
      </c>
      <c r="H1" s="60" t="s">
        <v>32</v>
      </c>
      <c r="I1" s="60" t="s">
        <v>0</v>
      </c>
      <c r="J1" s="60" t="s">
        <v>490</v>
      </c>
      <c r="K1" s="60" t="s">
        <v>491</v>
      </c>
      <c r="L1" s="63" t="s">
        <v>370</v>
      </c>
      <c r="M1" s="63" t="s">
        <v>489</v>
      </c>
      <c r="N1" s="64" t="s">
        <v>371</v>
      </c>
      <c r="O1" s="60" t="s">
        <v>392</v>
      </c>
      <c r="P1" s="64" t="s">
        <v>540</v>
      </c>
      <c r="Q1" s="64" t="s">
        <v>541</v>
      </c>
      <c r="R1" s="60" t="s">
        <v>492</v>
      </c>
      <c r="S1" s="60" t="s">
        <v>550</v>
      </c>
      <c r="T1" s="61" t="s">
        <v>1583</v>
      </c>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t="s">
        <v>534</v>
      </c>
      <c r="BE1" s="61" t="s">
        <v>543</v>
      </c>
    </row>
    <row r="2" spans="1:66" ht="72" x14ac:dyDescent="0.45">
      <c r="A2" s="60"/>
      <c r="B2" s="60"/>
      <c r="C2" s="60"/>
      <c r="D2" s="60"/>
      <c r="E2" s="60"/>
      <c r="F2" s="60"/>
      <c r="G2" s="60"/>
      <c r="H2" s="60"/>
      <c r="I2" s="60"/>
      <c r="J2" s="60"/>
      <c r="K2" s="60"/>
      <c r="L2" s="63"/>
      <c r="M2" s="63"/>
      <c r="N2" s="64"/>
      <c r="O2" s="60"/>
      <c r="P2" s="64"/>
      <c r="Q2" s="64"/>
      <c r="R2" s="60"/>
      <c r="S2" s="60"/>
      <c r="T2" s="58" t="s">
        <v>497</v>
      </c>
      <c r="U2" s="18" t="s">
        <v>493</v>
      </c>
      <c r="V2" s="18" t="s">
        <v>494</v>
      </c>
      <c r="W2" s="18" t="s">
        <v>495</v>
      </c>
      <c r="X2" s="18" t="s">
        <v>496</v>
      </c>
      <c r="Y2" s="18" t="s">
        <v>498</v>
      </c>
      <c r="Z2" s="18" t="s">
        <v>499</v>
      </c>
      <c r="AA2" s="18" t="s">
        <v>500</v>
      </c>
      <c r="AB2" s="18" t="s">
        <v>501</v>
      </c>
      <c r="AC2" s="18" t="s">
        <v>502</v>
      </c>
      <c r="AD2" s="18" t="s">
        <v>503</v>
      </c>
      <c r="AE2" s="18" t="s">
        <v>504</v>
      </c>
      <c r="AF2" s="18" t="s">
        <v>505</v>
      </c>
      <c r="AG2" s="18" t="s">
        <v>506</v>
      </c>
      <c r="AH2" s="18" t="s">
        <v>507</v>
      </c>
      <c r="AI2" s="18" t="s">
        <v>508</v>
      </c>
      <c r="AJ2" s="18" t="s">
        <v>509</v>
      </c>
      <c r="AK2" s="18" t="s">
        <v>510</v>
      </c>
      <c r="AL2" s="18" t="s">
        <v>511</v>
      </c>
      <c r="AM2" s="18" t="s">
        <v>512</v>
      </c>
      <c r="AN2" s="18" t="s">
        <v>513</v>
      </c>
      <c r="AO2" s="18" t="s">
        <v>514</v>
      </c>
      <c r="AP2" s="18" t="s">
        <v>515</v>
      </c>
      <c r="AQ2" s="18" t="s">
        <v>516</v>
      </c>
      <c r="AR2" s="18" t="s">
        <v>517</v>
      </c>
      <c r="AS2" s="18" t="s">
        <v>518</v>
      </c>
      <c r="AT2" s="18" t="s">
        <v>519</v>
      </c>
      <c r="AU2" s="18" t="s">
        <v>520</v>
      </c>
      <c r="AV2" s="18" t="s">
        <v>521</v>
      </c>
      <c r="AW2" s="18" t="s">
        <v>522</v>
      </c>
      <c r="AX2" s="18" t="s">
        <v>523</v>
      </c>
      <c r="AY2" s="18" t="s">
        <v>524</v>
      </c>
      <c r="AZ2" s="18" t="s">
        <v>525</v>
      </c>
      <c r="BA2" s="18" t="s">
        <v>526</v>
      </c>
      <c r="BB2" s="18" t="s">
        <v>527</v>
      </c>
      <c r="BC2" s="19" t="s">
        <v>528</v>
      </c>
      <c r="BD2" s="61"/>
      <c r="BE2" s="61"/>
    </row>
    <row r="3" spans="1:66" ht="90" x14ac:dyDescent="0.45">
      <c r="A3" s="16">
        <f>ROW()-2</f>
        <v>1</v>
      </c>
      <c r="B3" s="16" t="s">
        <v>1320</v>
      </c>
      <c r="C3" s="16" t="s">
        <v>42</v>
      </c>
      <c r="D3" s="25" t="s">
        <v>555</v>
      </c>
      <c r="E3" s="16" t="s">
        <v>40</v>
      </c>
      <c r="F3" s="16" t="s">
        <v>556</v>
      </c>
      <c r="G3" s="16" t="s">
        <v>1197</v>
      </c>
      <c r="H3" s="16" t="s">
        <v>41</v>
      </c>
      <c r="I3" s="16" t="s">
        <v>43</v>
      </c>
      <c r="J3" s="16" t="s">
        <v>557</v>
      </c>
      <c r="K3" s="16" t="s">
        <v>1198</v>
      </c>
      <c r="L3" s="16" t="s">
        <v>340</v>
      </c>
      <c r="M3" s="16" t="s">
        <v>554</v>
      </c>
      <c r="N3" s="16" t="s">
        <v>904</v>
      </c>
      <c r="O3" s="18" t="s">
        <v>615</v>
      </c>
      <c r="P3" s="16" t="s">
        <v>1568</v>
      </c>
      <c r="Q3" s="18"/>
      <c r="R3" s="16">
        <v>0</v>
      </c>
      <c r="S3" s="16" t="s">
        <v>33</v>
      </c>
      <c r="T3" s="20" t="s">
        <v>529</v>
      </c>
      <c r="U3" s="20" t="s">
        <v>529</v>
      </c>
      <c r="V3" s="20" t="s">
        <v>529</v>
      </c>
      <c r="W3" s="20" t="s">
        <v>529</v>
      </c>
      <c r="X3" s="20" t="s">
        <v>529</v>
      </c>
      <c r="Y3" s="20" t="s">
        <v>529</v>
      </c>
      <c r="Z3" s="20" t="s">
        <v>529</v>
      </c>
      <c r="AA3" s="20" t="s">
        <v>529</v>
      </c>
      <c r="AB3" s="20" t="s">
        <v>529</v>
      </c>
      <c r="AC3" s="20" t="s">
        <v>529</v>
      </c>
      <c r="AD3" s="20" t="s">
        <v>529</v>
      </c>
      <c r="AE3" s="20" t="s">
        <v>529</v>
      </c>
      <c r="AF3" s="20" t="s">
        <v>529</v>
      </c>
      <c r="AG3" s="20" t="s">
        <v>529</v>
      </c>
      <c r="AH3" s="20" t="s">
        <v>529</v>
      </c>
      <c r="AI3" s="20" t="s">
        <v>529</v>
      </c>
      <c r="AJ3" s="20" t="s">
        <v>529</v>
      </c>
      <c r="AK3" s="20" t="s">
        <v>529</v>
      </c>
      <c r="AL3" s="20" t="s">
        <v>529</v>
      </c>
      <c r="AM3" s="20" t="s">
        <v>529</v>
      </c>
      <c r="AN3" s="20" t="s">
        <v>529</v>
      </c>
      <c r="AO3" s="20" t="s">
        <v>529</v>
      </c>
      <c r="AP3" s="20" t="s">
        <v>529</v>
      </c>
      <c r="AQ3" s="20" t="s">
        <v>529</v>
      </c>
      <c r="AR3" s="20" t="s">
        <v>529</v>
      </c>
      <c r="AS3" s="20" t="s">
        <v>529</v>
      </c>
      <c r="AT3" s="20" t="s">
        <v>529</v>
      </c>
      <c r="AU3" s="20" t="s">
        <v>529</v>
      </c>
      <c r="AV3" s="20" t="s">
        <v>529</v>
      </c>
      <c r="AW3" s="20" t="s">
        <v>529</v>
      </c>
      <c r="AX3" s="20" t="s">
        <v>529</v>
      </c>
      <c r="AY3" s="20" t="s">
        <v>529</v>
      </c>
      <c r="AZ3" s="20" t="s">
        <v>529</v>
      </c>
      <c r="BA3" s="20" t="s">
        <v>529</v>
      </c>
      <c r="BB3" s="20" t="s">
        <v>529</v>
      </c>
      <c r="BC3" s="20" t="s">
        <v>529</v>
      </c>
      <c r="BD3" s="24"/>
      <c r="BE3" s="24" t="s">
        <v>545</v>
      </c>
      <c r="BN3" s="21" t="s">
        <v>531</v>
      </c>
    </row>
    <row r="4" spans="1:66" ht="144" x14ac:dyDescent="0.45">
      <c r="A4" s="16">
        <f t="shared" ref="A4:A67" si="0">ROW()-2</f>
        <v>2</v>
      </c>
      <c r="B4" s="16" t="s">
        <v>44</v>
      </c>
      <c r="C4" s="16" t="s">
        <v>46</v>
      </c>
      <c r="D4" s="16" t="s">
        <v>558</v>
      </c>
      <c r="E4" s="16" t="s">
        <v>45</v>
      </c>
      <c r="F4" s="16" t="s">
        <v>559</v>
      </c>
      <c r="G4" s="16" t="s">
        <v>1215</v>
      </c>
      <c r="H4" s="16" t="s">
        <v>560</v>
      </c>
      <c r="I4" s="16" t="s">
        <v>47</v>
      </c>
      <c r="J4" s="16" t="s">
        <v>561</v>
      </c>
      <c r="K4" s="16" t="s">
        <v>1215</v>
      </c>
      <c r="L4" s="16" t="s">
        <v>369</v>
      </c>
      <c r="M4" s="16" t="s">
        <v>537</v>
      </c>
      <c r="N4" s="16" t="s">
        <v>1167</v>
      </c>
      <c r="O4" s="16" t="s">
        <v>1164</v>
      </c>
      <c r="P4" s="16" t="s">
        <v>562</v>
      </c>
      <c r="Q4" s="16" t="s">
        <v>1514</v>
      </c>
      <c r="R4" s="16">
        <v>0</v>
      </c>
      <c r="S4" s="16" t="s">
        <v>33</v>
      </c>
      <c r="T4" s="20" t="s">
        <v>532</v>
      </c>
      <c r="U4" s="20" t="s">
        <v>532</v>
      </c>
      <c r="V4" s="20" t="s">
        <v>532</v>
      </c>
      <c r="W4" s="20" t="s">
        <v>532</v>
      </c>
      <c r="X4" s="20" t="s">
        <v>532</v>
      </c>
      <c r="Y4" s="20" t="s">
        <v>532</v>
      </c>
      <c r="Z4" s="20" t="s">
        <v>539</v>
      </c>
      <c r="AA4" s="20" t="s">
        <v>539</v>
      </c>
      <c r="AB4" s="20" t="s">
        <v>539</v>
      </c>
      <c r="AC4" s="20" t="s">
        <v>539</v>
      </c>
      <c r="AD4" s="20" t="s">
        <v>539</v>
      </c>
      <c r="AE4" s="20" t="s">
        <v>539</v>
      </c>
      <c r="AF4" s="20" t="s">
        <v>539</v>
      </c>
      <c r="AG4" s="20" t="s">
        <v>539</v>
      </c>
      <c r="AH4" s="20" t="s">
        <v>539</v>
      </c>
      <c r="AI4" s="20" t="s">
        <v>539</v>
      </c>
      <c r="AJ4" s="20" t="s">
        <v>539</v>
      </c>
      <c r="AK4" s="20" t="s">
        <v>539</v>
      </c>
      <c r="AL4" s="20" t="s">
        <v>539</v>
      </c>
      <c r="AM4" s="20" t="s">
        <v>539</v>
      </c>
      <c r="AN4" s="20" t="s">
        <v>539</v>
      </c>
      <c r="AO4" s="20" t="s">
        <v>532</v>
      </c>
      <c r="AP4" s="20" t="s">
        <v>532</v>
      </c>
      <c r="AQ4" s="20" t="s">
        <v>529</v>
      </c>
      <c r="AR4" s="20" t="s">
        <v>532</v>
      </c>
      <c r="AS4" s="20" t="s">
        <v>532</v>
      </c>
      <c r="AT4" s="20" t="s">
        <v>532</v>
      </c>
      <c r="AU4" s="20" t="s">
        <v>532</v>
      </c>
      <c r="AV4" s="20" t="s">
        <v>532</v>
      </c>
      <c r="AW4" s="20" t="s">
        <v>532</v>
      </c>
      <c r="AX4" s="20" t="s">
        <v>532</v>
      </c>
      <c r="AY4" s="20" t="s">
        <v>532</v>
      </c>
      <c r="AZ4" s="20" t="s">
        <v>532</v>
      </c>
      <c r="BA4" s="20" t="s">
        <v>532</v>
      </c>
      <c r="BB4" s="20" t="s">
        <v>532</v>
      </c>
      <c r="BC4" s="23" t="s">
        <v>532</v>
      </c>
      <c r="BD4" s="16" t="s">
        <v>1139</v>
      </c>
      <c r="BE4" s="24" t="s">
        <v>545</v>
      </c>
    </row>
    <row r="5" spans="1:66" ht="126" x14ac:dyDescent="0.45">
      <c r="A5" s="16">
        <f t="shared" si="0"/>
        <v>3</v>
      </c>
      <c r="B5" s="16" t="s">
        <v>183</v>
      </c>
      <c r="C5" s="16" t="s">
        <v>186</v>
      </c>
      <c r="D5" s="16" t="s">
        <v>551</v>
      </c>
      <c r="E5" s="16" t="s">
        <v>184</v>
      </c>
      <c r="F5" s="16" t="s">
        <v>552</v>
      </c>
      <c r="G5" s="16" t="s">
        <v>1239</v>
      </c>
      <c r="H5" s="16" t="s">
        <v>185</v>
      </c>
      <c r="I5" s="16" t="s">
        <v>187</v>
      </c>
      <c r="J5" s="17" t="s">
        <v>553</v>
      </c>
      <c r="K5" s="16" t="s">
        <v>1252</v>
      </c>
      <c r="L5" s="16" t="s">
        <v>347</v>
      </c>
      <c r="M5" s="16" t="s">
        <v>554</v>
      </c>
      <c r="N5" s="16" t="s">
        <v>1285</v>
      </c>
      <c r="O5" s="16" t="s">
        <v>1154</v>
      </c>
      <c r="P5" s="16" t="s">
        <v>1515</v>
      </c>
      <c r="Q5" s="16" t="s">
        <v>542</v>
      </c>
      <c r="R5" s="16">
        <v>0</v>
      </c>
      <c r="S5" s="16" t="s">
        <v>33</v>
      </c>
      <c r="T5" s="20" t="s">
        <v>532</v>
      </c>
      <c r="U5" s="20" t="s">
        <v>532</v>
      </c>
      <c r="V5" s="20" t="s">
        <v>532</v>
      </c>
      <c r="W5" s="20" t="s">
        <v>529</v>
      </c>
      <c r="X5" s="20" t="s">
        <v>532</v>
      </c>
      <c r="Y5" s="20" t="s">
        <v>532</v>
      </c>
      <c r="Z5" s="20" t="s">
        <v>532</v>
      </c>
      <c r="AA5" s="20" t="s">
        <v>532</v>
      </c>
      <c r="AB5" s="20" t="s">
        <v>532</v>
      </c>
      <c r="AC5" s="20" t="s">
        <v>532</v>
      </c>
      <c r="AD5" s="20" t="s">
        <v>532</v>
      </c>
      <c r="AE5" s="20" t="s">
        <v>532</v>
      </c>
      <c r="AF5" s="20" t="s">
        <v>532</v>
      </c>
      <c r="AG5" s="20" t="s">
        <v>532</v>
      </c>
      <c r="AH5" s="20" t="s">
        <v>532</v>
      </c>
      <c r="AI5" s="20" t="s">
        <v>532</v>
      </c>
      <c r="AJ5" s="20" t="s">
        <v>532</v>
      </c>
      <c r="AK5" s="20" t="s">
        <v>532</v>
      </c>
      <c r="AL5" s="20" t="s">
        <v>532</v>
      </c>
      <c r="AM5" s="20" t="s">
        <v>532</v>
      </c>
      <c r="AN5" s="20" t="s">
        <v>532</v>
      </c>
      <c r="AO5" s="20" t="s">
        <v>532</v>
      </c>
      <c r="AP5" s="20" t="s">
        <v>532</v>
      </c>
      <c r="AQ5" s="20" t="s">
        <v>532</v>
      </c>
      <c r="AR5" s="20" t="s">
        <v>538</v>
      </c>
      <c r="AS5" s="20" t="s">
        <v>538</v>
      </c>
      <c r="AT5" s="20" t="s">
        <v>538</v>
      </c>
      <c r="AU5" s="20" t="s">
        <v>532</v>
      </c>
      <c r="AV5" s="20" t="s">
        <v>532</v>
      </c>
      <c r="AW5" s="20" t="s">
        <v>532</v>
      </c>
      <c r="AX5" s="20" t="s">
        <v>532</v>
      </c>
      <c r="AY5" s="20" t="s">
        <v>532</v>
      </c>
      <c r="AZ5" s="20" t="s">
        <v>532</v>
      </c>
      <c r="BA5" s="20" t="s">
        <v>532</v>
      </c>
      <c r="BB5" s="20" t="s">
        <v>532</v>
      </c>
      <c r="BC5" s="23" t="s">
        <v>532</v>
      </c>
      <c r="BD5" s="24"/>
      <c r="BE5" s="24" t="s">
        <v>545</v>
      </c>
    </row>
    <row r="6" spans="1:66" ht="126" x14ac:dyDescent="0.45">
      <c r="A6" s="16">
        <f t="shared" si="0"/>
        <v>4</v>
      </c>
      <c r="B6" s="16" t="s">
        <v>72</v>
      </c>
      <c r="C6" s="16" t="s">
        <v>74</v>
      </c>
      <c r="D6" s="16" t="s">
        <v>661</v>
      </c>
      <c r="E6" s="16" t="s">
        <v>73</v>
      </c>
      <c r="F6" s="16" t="s">
        <v>662</v>
      </c>
      <c r="G6" s="16" t="s">
        <v>1199</v>
      </c>
      <c r="H6" s="16" t="s">
        <v>663</v>
      </c>
      <c r="I6" s="16" t="s">
        <v>75</v>
      </c>
      <c r="J6" s="22" t="s">
        <v>542</v>
      </c>
      <c r="K6" s="16" t="s">
        <v>1200</v>
      </c>
      <c r="L6" s="16" t="s">
        <v>336</v>
      </c>
      <c r="M6" s="16" t="s">
        <v>655</v>
      </c>
      <c r="N6" s="16" t="s">
        <v>1284</v>
      </c>
      <c r="O6" s="16" t="s">
        <v>1164</v>
      </c>
      <c r="P6" s="18" t="s">
        <v>542</v>
      </c>
      <c r="Q6" s="22" t="s">
        <v>542</v>
      </c>
      <c r="R6" s="16">
        <v>0</v>
      </c>
      <c r="S6" s="16" t="s">
        <v>102</v>
      </c>
      <c r="T6" s="20" t="s">
        <v>538</v>
      </c>
      <c r="U6" s="20" t="s">
        <v>538</v>
      </c>
      <c r="V6" s="20" t="s">
        <v>538</v>
      </c>
      <c r="W6" s="20" t="s">
        <v>538</v>
      </c>
      <c r="X6" s="20" t="s">
        <v>538</v>
      </c>
      <c r="Y6" s="20" t="s">
        <v>538</v>
      </c>
      <c r="Z6" s="20" t="s">
        <v>538</v>
      </c>
      <c r="AA6" s="20" t="s">
        <v>538</v>
      </c>
      <c r="AB6" s="20" t="s">
        <v>538</v>
      </c>
      <c r="AC6" s="20" t="s">
        <v>538</v>
      </c>
      <c r="AD6" s="20" t="s">
        <v>538</v>
      </c>
      <c r="AE6" s="20" t="s">
        <v>538</v>
      </c>
      <c r="AF6" s="20" t="s">
        <v>538</v>
      </c>
      <c r="AG6" s="20" t="s">
        <v>538</v>
      </c>
      <c r="AH6" s="20" t="s">
        <v>538</v>
      </c>
      <c r="AI6" s="20" t="s">
        <v>538</v>
      </c>
      <c r="AJ6" s="20" t="s">
        <v>538</v>
      </c>
      <c r="AK6" s="20" t="s">
        <v>538</v>
      </c>
      <c r="AL6" s="20" t="s">
        <v>538</v>
      </c>
      <c r="AM6" s="20" t="s">
        <v>538</v>
      </c>
      <c r="AN6" s="20" t="s">
        <v>538</v>
      </c>
      <c r="AO6" s="20" t="s">
        <v>538</v>
      </c>
      <c r="AP6" s="20" t="s">
        <v>538</v>
      </c>
      <c r="AQ6" s="20" t="s">
        <v>538</v>
      </c>
      <c r="AR6" s="20" t="s">
        <v>539</v>
      </c>
      <c r="AS6" s="20" t="s">
        <v>539</v>
      </c>
      <c r="AT6" s="20" t="s">
        <v>539</v>
      </c>
      <c r="AU6" s="20" t="s">
        <v>539</v>
      </c>
      <c r="AV6" s="20" t="s">
        <v>539</v>
      </c>
      <c r="AW6" s="20" t="s">
        <v>539</v>
      </c>
      <c r="AX6" s="20" t="s">
        <v>539</v>
      </c>
      <c r="AY6" s="20" t="s">
        <v>539</v>
      </c>
      <c r="AZ6" s="20" t="s">
        <v>539</v>
      </c>
      <c r="BA6" s="20" t="s">
        <v>539</v>
      </c>
      <c r="BB6" s="20" t="s">
        <v>539</v>
      </c>
      <c r="BC6" s="20" t="s">
        <v>539</v>
      </c>
      <c r="BD6" s="16" t="s">
        <v>664</v>
      </c>
      <c r="BE6" s="24" t="s">
        <v>544</v>
      </c>
    </row>
    <row r="7" spans="1:66" ht="108" x14ac:dyDescent="0.45">
      <c r="A7" s="16">
        <f t="shared" si="0"/>
        <v>5</v>
      </c>
      <c r="B7" s="16" t="s">
        <v>76</v>
      </c>
      <c r="C7" s="16" t="s">
        <v>77</v>
      </c>
      <c r="D7" s="16" t="s">
        <v>665</v>
      </c>
      <c r="E7" s="16" t="s">
        <v>666</v>
      </c>
      <c r="F7" s="16" t="s">
        <v>667</v>
      </c>
      <c r="G7" s="16" t="s">
        <v>1201</v>
      </c>
      <c r="H7" s="16" t="s">
        <v>668</v>
      </c>
      <c r="I7" s="16" t="s">
        <v>78</v>
      </c>
      <c r="J7" s="22" t="s">
        <v>542</v>
      </c>
      <c r="K7" s="16" t="s">
        <v>1200</v>
      </c>
      <c r="L7" s="16" t="s">
        <v>337</v>
      </c>
      <c r="M7" s="16" t="s">
        <v>655</v>
      </c>
      <c r="N7" s="16" t="s">
        <v>1284</v>
      </c>
      <c r="O7" s="16" t="s">
        <v>1154</v>
      </c>
      <c r="P7" s="16" t="s">
        <v>1516</v>
      </c>
      <c r="Q7" s="22" t="s">
        <v>542</v>
      </c>
      <c r="R7" s="16">
        <v>0</v>
      </c>
      <c r="S7" s="16" t="s">
        <v>33</v>
      </c>
      <c r="T7" s="20" t="s">
        <v>539</v>
      </c>
      <c r="U7" s="20" t="s">
        <v>539</v>
      </c>
      <c r="V7" s="20" t="s">
        <v>539</v>
      </c>
      <c r="W7" s="20" t="s">
        <v>539</v>
      </c>
      <c r="X7" s="20" t="s">
        <v>539</v>
      </c>
      <c r="Y7" s="20" t="s">
        <v>539</v>
      </c>
      <c r="Z7" s="20" t="s">
        <v>539</v>
      </c>
      <c r="AA7" s="20" t="s">
        <v>539</v>
      </c>
      <c r="AB7" s="20" t="s">
        <v>539</v>
      </c>
      <c r="AC7" s="20" t="s">
        <v>539</v>
      </c>
      <c r="AD7" s="20" t="s">
        <v>539</v>
      </c>
      <c r="AE7" s="20" t="s">
        <v>539</v>
      </c>
      <c r="AF7" s="20" t="s">
        <v>539</v>
      </c>
      <c r="AG7" s="20" t="s">
        <v>539</v>
      </c>
      <c r="AH7" s="20" t="s">
        <v>539</v>
      </c>
      <c r="AI7" s="20" t="s">
        <v>539</v>
      </c>
      <c r="AJ7" s="20" t="s">
        <v>539</v>
      </c>
      <c r="AK7" s="20" t="s">
        <v>539</v>
      </c>
      <c r="AL7" s="20" t="s">
        <v>539</v>
      </c>
      <c r="AM7" s="20" t="s">
        <v>539</v>
      </c>
      <c r="AN7" s="20" t="s">
        <v>539</v>
      </c>
      <c r="AO7" s="20" t="s">
        <v>539</v>
      </c>
      <c r="AP7" s="20" t="s">
        <v>539</v>
      </c>
      <c r="AQ7" s="20" t="s">
        <v>539</v>
      </c>
      <c r="AR7" s="20" t="s">
        <v>539</v>
      </c>
      <c r="AS7" s="20" t="s">
        <v>539</v>
      </c>
      <c r="AT7" s="20" t="s">
        <v>539</v>
      </c>
      <c r="AU7" s="20" t="s">
        <v>532</v>
      </c>
      <c r="AV7" s="20" t="s">
        <v>532</v>
      </c>
      <c r="AW7" s="20" t="s">
        <v>532</v>
      </c>
      <c r="AX7" s="20" t="s">
        <v>532</v>
      </c>
      <c r="AY7" s="20" t="s">
        <v>532</v>
      </c>
      <c r="AZ7" s="20" t="s">
        <v>532</v>
      </c>
      <c r="BA7" s="20" t="s">
        <v>532</v>
      </c>
      <c r="BB7" s="20" t="s">
        <v>532</v>
      </c>
      <c r="BC7" s="20" t="s">
        <v>532</v>
      </c>
      <c r="BD7" s="16" t="s">
        <v>669</v>
      </c>
      <c r="BE7" s="24" t="s">
        <v>544</v>
      </c>
    </row>
    <row r="8" spans="1:66" ht="126" x14ac:dyDescent="0.45">
      <c r="A8" s="16">
        <f t="shared" si="0"/>
        <v>6</v>
      </c>
      <c r="B8" s="16" t="s">
        <v>79</v>
      </c>
      <c r="C8" s="16" t="s">
        <v>82</v>
      </c>
      <c r="D8" s="16" t="s">
        <v>670</v>
      </c>
      <c r="E8" s="16" t="s">
        <v>80</v>
      </c>
      <c r="F8" s="16" t="s">
        <v>80</v>
      </c>
      <c r="G8" s="16" t="s">
        <v>1243</v>
      </c>
      <c r="H8" s="16" t="s">
        <v>81</v>
      </c>
      <c r="I8" s="16" t="s">
        <v>83</v>
      </c>
      <c r="J8" s="16" t="s">
        <v>671</v>
      </c>
      <c r="K8" s="16" t="s">
        <v>1234</v>
      </c>
      <c r="L8" s="16" t="s">
        <v>338</v>
      </c>
      <c r="M8" s="16" t="s">
        <v>537</v>
      </c>
      <c r="N8" s="16" t="s">
        <v>378</v>
      </c>
      <c r="O8" s="16" t="s">
        <v>1154</v>
      </c>
      <c r="P8" s="16" t="s">
        <v>1517</v>
      </c>
      <c r="Q8" s="16" t="s">
        <v>1518</v>
      </c>
      <c r="R8" s="16">
        <v>0</v>
      </c>
      <c r="S8" s="16" t="s">
        <v>33</v>
      </c>
      <c r="T8" s="20" t="s">
        <v>538</v>
      </c>
      <c r="U8" s="20" t="s">
        <v>538</v>
      </c>
      <c r="V8" s="20" t="s">
        <v>539</v>
      </c>
      <c r="W8" s="20" t="s">
        <v>532</v>
      </c>
      <c r="X8" s="20" t="s">
        <v>532</v>
      </c>
      <c r="Y8" s="20" t="s">
        <v>532</v>
      </c>
      <c r="Z8" s="20" t="s">
        <v>532</v>
      </c>
      <c r="AA8" s="20" t="s">
        <v>532</v>
      </c>
      <c r="AB8" s="20" t="s">
        <v>532</v>
      </c>
      <c r="AC8" s="20" t="s">
        <v>539</v>
      </c>
      <c r="AD8" s="20" t="s">
        <v>539</v>
      </c>
      <c r="AE8" s="20" t="s">
        <v>539</v>
      </c>
      <c r="AF8" s="20" t="s">
        <v>539</v>
      </c>
      <c r="AG8" s="20" t="s">
        <v>539</v>
      </c>
      <c r="AH8" s="20" t="s">
        <v>539</v>
      </c>
      <c r="AI8" s="20" t="s">
        <v>539</v>
      </c>
      <c r="AJ8" s="20" t="s">
        <v>539</v>
      </c>
      <c r="AK8" s="20" t="s">
        <v>539</v>
      </c>
      <c r="AL8" s="20" t="s">
        <v>539</v>
      </c>
      <c r="AM8" s="20" t="s">
        <v>539</v>
      </c>
      <c r="AN8" s="20" t="s">
        <v>539</v>
      </c>
      <c r="AO8" s="20" t="s">
        <v>539</v>
      </c>
      <c r="AP8" s="20" t="s">
        <v>532</v>
      </c>
      <c r="AQ8" s="20" t="s">
        <v>532</v>
      </c>
      <c r="AR8" s="20" t="s">
        <v>532</v>
      </c>
      <c r="AS8" s="20" t="s">
        <v>532</v>
      </c>
      <c r="AT8" s="20" t="s">
        <v>532</v>
      </c>
      <c r="AU8" s="20" t="s">
        <v>532</v>
      </c>
      <c r="AV8" s="20" t="s">
        <v>532</v>
      </c>
      <c r="AW8" s="20" t="s">
        <v>532</v>
      </c>
      <c r="AX8" s="20" t="s">
        <v>532</v>
      </c>
      <c r="AY8" s="20" t="s">
        <v>532</v>
      </c>
      <c r="AZ8" s="20" t="s">
        <v>532</v>
      </c>
      <c r="BA8" s="20" t="s">
        <v>532</v>
      </c>
      <c r="BB8" s="20" t="s">
        <v>532</v>
      </c>
      <c r="BC8" s="20" t="s">
        <v>532</v>
      </c>
      <c r="BD8" s="16" t="s">
        <v>672</v>
      </c>
      <c r="BE8" s="24" t="s">
        <v>544</v>
      </c>
    </row>
    <row r="9" spans="1:66" ht="144" x14ac:dyDescent="0.45">
      <c r="A9" s="16">
        <f t="shared" si="0"/>
        <v>7</v>
      </c>
      <c r="B9" s="16" t="s">
        <v>84</v>
      </c>
      <c r="C9" s="16" t="s">
        <v>87</v>
      </c>
      <c r="D9" s="16" t="s">
        <v>673</v>
      </c>
      <c r="E9" s="16" t="s">
        <v>85</v>
      </c>
      <c r="F9" s="16" t="s">
        <v>674</v>
      </c>
      <c r="G9" s="16" t="s">
        <v>1204</v>
      </c>
      <c r="H9" s="16" t="s">
        <v>86</v>
      </c>
      <c r="I9" s="16" t="s">
        <v>675</v>
      </c>
      <c r="J9" s="16" t="s">
        <v>676</v>
      </c>
      <c r="K9" s="16" t="s">
        <v>1228</v>
      </c>
      <c r="L9" s="16" t="s">
        <v>334</v>
      </c>
      <c r="M9" s="16" t="s">
        <v>537</v>
      </c>
      <c r="N9" s="16" t="s">
        <v>1119</v>
      </c>
      <c r="O9" s="16" t="s">
        <v>1154</v>
      </c>
      <c r="P9" s="16" t="s">
        <v>1577</v>
      </c>
      <c r="Q9" s="16" t="s">
        <v>1576</v>
      </c>
      <c r="R9" s="16">
        <v>0</v>
      </c>
      <c r="S9" s="16" t="s">
        <v>33</v>
      </c>
      <c r="T9" s="20" t="s">
        <v>532</v>
      </c>
      <c r="U9" s="20" t="s">
        <v>532</v>
      </c>
      <c r="V9" s="20" t="s">
        <v>532</v>
      </c>
      <c r="W9" s="20" t="s">
        <v>538</v>
      </c>
      <c r="X9" s="20" t="s">
        <v>538</v>
      </c>
      <c r="Y9" s="20" t="s">
        <v>538</v>
      </c>
      <c r="Z9" s="20" t="s">
        <v>538</v>
      </c>
      <c r="AA9" s="20" t="s">
        <v>538</v>
      </c>
      <c r="AB9" s="20" t="s">
        <v>538</v>
      </c>
      <c r="AC9" s="20" t="s">
        <v>538</v>
      </c>
      <c r="AD9" s="20" t="s">
        <v>538</v>
      </c>
      <c r="AE9" s="20" t="s">
        <v>538</v>
      </c>
      <c r="AF9" s="20" t="s">
        <v>538</v>
      </c>
      <c r="AG9" s="20" t="s">
        <v>538</v>
      </c>
      <c r="AH9" s="20" t="s">
        <v>538</v>
      </c>
      <c r="AI9" s="20" t="s">
        <v>538</v>
      </c>
      <c r="AJ9" s="20" t="s">
        <v>538</v>
      </c>
      <c r="AK9" s="20" t="s">
        <v>538</v>
      </c>
      <c r="AL9" s="20" t="s">
        <v>538</v>
      </c>
      <c r="AM9" s="20" t="s">
        <v>538</v>
      </c>
      <c r="AN9" s="20" t="s">
        <v>538</v>
      </c>
      <c r="AO9" s="20" t="s">
        <v>538</v>
      </c>
      <c r="AP9" s="20" t="s">
        <v>538</v>
      </c>
      <c r="AQ9" s="20" t="s">
        <v>538</v>
      </c>
      <c r="AR9" s="20" t="s">
        <v>532</v>
      </c>
      <c r="AS9" s="20" t="s">
        <v>532</v>
      </c>
      <c r="AT9" s="20" t="s">
        <v>532</v>
      </c>
      <c r="AU9" s="20" t="s">
        <v>532</v>
      </c>
      <c r="AV9" s="20" t="s">
        <v>532</v>
      </c>
      <c r="AW9" s="20" t="s">
        <v>532</v>
      </c>
      <c r="AX9" s="20" t="s">
        <v>532</v>
      </c>
      <c r="AY9" s="20" t="s">
        <v>532</v>
      </c>
      <c r="AZ9" s="20" t="s">
        <v>532</v>
      </c>
      <c r="BA9" s="20" t="s">
        <v>532</v>
      </c>
      <c r="BB9" s="20" t="s">
        <v>532</v>
      </c>
      <c r="BC9" s="20" t="s">
        <v>532</v>
      </c>
      <c r="BD9" s="24"/>
      <c r="BE9" s="24" t="s">
        <v>544</v>
      </c>
    </row>
    <row r="10" spans="1:66" ht="126" x14ac:dyDescent="0.45">
      <c r="A10" s="16">
        <f t="shared" si="0"/>
        <v>8</v>
      </c>
      <c r="B10" s="16" t="s">
        <v>89</v>
      </c>
      <c r="C10" s="16" t="s">
        <v>677</v>
      </c>
      <c r="D10" s="16" t="s">
        <v>678</v>
      </c>
      <c r="E10" s="16" t="s">
        <v>90</v>
      </c>
      <c r="F10" s="16" t="s">
        <v>679</v>
      </c>
      <c r="G10" s="16" t="s">
        <v>1197</v>
      </c>
      <c r="H10" s="16" t="s">
        <v>680</v>
      </c>
      <c r="I10" s="16" t="s">
        <v>92</v>
      </c>
      <c r="J10" s="16" t="s">
        <v>681</v>
      </c>
      <c r="K10" s="16" t="s">
        <v>1200</v>
      </c>
      <c r="L10" s="16" t="s">
        <v>339</v>
      </c>
      <c r="M10" s="16" t="s">
        <v>1194</v>
      </c>
      <c r="N10" s="16" t="s">
        <v>379</v>
      </c>
      <c r="O10" s="16" t="s">
        <v>1154</v>
      </c>
      <c r="P10" s="16" t="s">
        <v>1187</v>
      </c>
      <c r="Q10" s="16" t="s">
        <v>1519</v>
      </c>
      <c r="R10" s="16">
        <v>0</v>
      </c>
      <c r="S10" s="16" t="s">
        <v>33</v>
      </c>
      <c r="T10" s="20" t="s">
        <v>538</v>
      </c>
      <c r="U10" s="20" t="s">
        <v>538</v>
      </c>
      <c r="V10" s="20" t="s">
        <v>538</v>
      </c>
      <c r="W10" s="20" t="s">
        <v>538</v>
      </c>
      <c r="X10" s="20" t="s">
        <v>538</v>
      </c>
      <c r="Y10" s="20" t="s">
        <v>538</v>
      </c>
      <c r="Z10" s="20" t="s">
        <v>538</v>
      </c>
      <c r="AA10" s="20" t="s">
        <v>538</v>
      </c>
      <c r="AB10" s="20" t="s">
        <v>538</v>
      </c>
      <c r="AC10" s="20" t="s">
        <v>538</v>
      </c>
      <c r="AD10" s="20" t="s">
        <v>538</v>
      </c>
      <c r="AE10" s="20" t="s">
        <v>538</v>
      </c>
      <c r="AF10" s="20" t="s">
        <v>538</v>
      </c>
      <c r="AG10" s="20" t="s">
        <v>538</v>
      </c>
      <c r="AH10" s="20" t="s">
        <v>538</v>
      </c>
      <c r="AI10" s="20" t="s">
        <v>538</v>
      </c>
      <c r="AJ10" s="20" t="s">
        <v>538</v>
      </c>
      <c r="AK10" s="20" t="s">
        <v>538</v>
      </c>
      <c r="AL10" s="20" t="s">
        <v>538</v>
      </c>
      <c r="AM10" s="20" t="s">
        <v>538</v>
      </c>
      <c r="AN10" s="20" t="s">
        <v>538</v>
      </c>
      <c r="AO10" s="20" t="s">
        <v>539</v>
      </c>
      <c r="AP10" s="20" t="s">
        <v>539</v>
      </c>
      <c r="AQ10" s="20" t="s">
        <v>539</v>
      </c>
      <c r="AR10" s="20" t="s">
        <v>532</v>
      </c>
      <c r="AS10" s="20" t="s">
        <v>532</v>
      </c>
      <c r="AT10" s="20" t="s">
        <v>532</v>
      </c>
      <c r="AU10" s="20" t="s">
        <v>532</v>
      </c>
      <c r="AV10" s="20" t="s">
        <v>532</v>
      </c>
      <c r="AW10" s="20" t="s">
        <v>532</v>
      </c>
      <c r="AX10" s="20" t="s">
        <v>532</v>
      </c>
      <c r="AY10" s="20" t="s">
        <v>532</v>
      </c>
      <c r="AZ10" s="20" t="s">
        <v>532</v>
      </c>
      <c r="BA10" s="20" t="s">
        <v>532</v>
      </c>
      <c r="BB10" s="20" t="s">
        <v>532</v>
      </c>
      <c r="BC10" s="20" t="s">
        <v>532</v>
      </c>
      <c r="BD10" s="16" t="s">
        <v>682</v>
      </c>
      <c r="BE10" s="24" t="s">
        <v>544</v>
      </c>
    </row>
    <row r="11" spans="1:66" ht="72" x14ac:dyDescent="0.45">
      <c r="A11" s="16">
        <f t="shared" si="0"/>
        <v>9</v>
      </c>
      <c r="B11" s="16" t="s">
        <v>93</v>
      </c>
      <c r="C11" s="16" t="s">
        <v>96</v>
      </c>
      <c r="D11" s="16" t="s">
        <v>683</v>
      </c>
      <c r="E11" s="16" t="s">
        <v>94</v>
      </c>
      <c r="F11" s="16" t="s">
        <v>684</v>
      </c>
      <c r="G11" s="16" t="s">
        <v>1199</v>
      </c>
      <c r="H11" s="16" t="s">
        <v>95</v>
      </c>
      <c r="I11" s="16" t="s">
        <v>97</v>
      </c>
      <c r="J11" s="16" t="s">
        <v>685</v>
      </c>
      <c r="K11" s="16" t="s">
        <v>1229</v>
      </c>
      <c r="L11" s="16" t="s">
        <v>686</v>
      </c>
      <c r="M11" s="16" t="s">
        <v>687</v>
      </c>
      <c r="N11" s="16" t="s">
        <v>688</v>
      </c>
      <c r="O11" s="16" t="s">
        <v>48</v>
      </c>
      <c r="P11" s="22" t="s">
        <v>542</v>
      </c>
      <c r="Q11" s="22" t="s">
        <v>542</v>
      </c>
      <c r="R11" s="16">
        <v>0</v>
      </c>
      <c r="S11" s="16" t="s">
        <v>33</v>
      </c>
      <c r="T11" s="20" t="s">
        <v>539</v>
      </c>
      <c r="U11" s="20" t="s">
        <v>539</v>
      </c>
      <c r="V11" s="20" t="s">
        <v>539</v>
      </c>
      <c r="W11" s="20" t="s">
        <v>539</v>
      </c>
      <c r="X11" s="20" t="s">
        <v>539</v>
      </c>
      <c r="Y11" s="20" t="s">
        <v>539</v>
      </c>
      <c r="Z11" s="20" t="s">
        <v>539</v>
      </c>
      <c r="AA11" s="20" t="s">
        <v>539</v>
      </c>
      <c r="AB11" s="20" t="s">
        <v>539</v>
      </c>
      <c r="AC11" s="20" t="s">
        <v>539</v>
      </c>
      <c r="AD11" s="20" t="s">
        <v>539</v>
      </c>
      <c r="AE11" s="20" t="s">
        <v>539</v>
      </c>
      <c r="AF11" s="20" t="s">
        <v>539</v>
      </c>
      <c r="AG11" s="20" t="s">
        <v>539</v>
      </c>
      <c r="AH11" s="20" t="s">
        <v>539</v>
      </c>
      <c r="AI11" s="20" t="s">
        <v>539</v>
      </c>
      <c r="AJ11" s="20" t="s">
        <v>539</v>
      </c>
      <c r="AK11" s="20" t="s">
        <v>539</v>
      </c>
      <c r="AL11" s="20" t="s">
        <v>539</v>
      </c>
      <c r="AM11" s="20" t="s">
        <v>539</v>
      </c>
      <c r="AN11" s="20" t="s">
        <v>539</v>
      </c>
      <c r="AO11" s="20" t="s">
        <v>539</v>
      </c>
      <c r="AP11" s="20" t="s">
        <v>539</v>
      </c>
      <c r="AQ11" s="20" t="s">
        <v>539</v>
      </c>
      <c r="AR11" s="20" t="s">
        <v>538</v>
      </c>
      <c r="AS11" s="20" t="s">
        <v>538</v>
      </c>
      <c r="AT11" s="20" t="s">
        <v>538</v>
      </c>
      <c r="AU11" s="20" t="s">
        <v>538</v>
      </c>
      <c r="AV11" s="20" t="s">
        <v>538</v>
      </c>
      <c r="AW11" s="20" t="s">
        <v>538</v>
      </c>
      <c r="AX11" s="20" t="s">
        <v>538</v>
      </c>
      <c r="AY11" s="20" t="s">
        <v>538</v>
      </c>
      <c r="AZ11" s="20" t="s">
        <v>538</v>
      </c>
      <c r="BA11" s="20" t="s">
        <v>538</v>
      </c>
      <c r="BB11" s="20" t="s">
        <v>538</v>
      </c>
      <c r="BC11" s="20" t="s">
        <v>538</v>
      </c>
      <c r="BD11" s="16" t="s">
        <v>689</v>
      </c>
      <c r="BE11" s="24" t="s">
        <v>544</v>
      </c>
    </row>
    <row r="12" spans="1:66" ht="90" x14ac:dyDescent="0.45">
      <c r="A12" s="16">
        <f t="shared" si="0"/>
        <v>10</v>
      </c>
      <c r="B12" s="16" t="s">
        <v>98</v>
      </c>
      <c r="C12" s="16" t="s">
        <v>690</v>
      </c>
      <c r="D12" s="16" t="s">
        <v>691</v>
      </c>
      <c r="E12" s="16" t="s">
        <v>99</v>
      </c>
      <c r="F12" s="16" t="s">
        <v>692</v>
      </c>
      <c r="G12" s="16" t="s">
        <v>1202</v>
      </c>
      <c r="H12" s="16" t="s">
        <v>693</v>
      </c>
      <c r="I12" s="16" t="s">
        <v>101</v>
      </c>
      <c r="J12" s="16" t="s">
        <v>694</v>
      </c>
      <c r="K12" s="16" t="s">
        <v>1200</v>
      </c>
      <c r="L12" s="16" t="s">
        <v>331</v>
      </c>
      <c r="M12" s="16" t="s">
        <v>537</v>
      </c>
      <c r="N12" s="16" t="s">
        <v>695</v>
      </c>
      <c r="O12" s="16" t="s">
        <v>1154</v>
      </c>
      <c r="P12" s="16" t="s">
        <v>542</v>
      </c>
      <c r="Q12" s="16" t="s">
        <v>725</v>
      </c>
      <c r="R12" s="16">
        <v>0</v>
      </c>
      <c r="S12" s="16" t="s">
        <v>39</v>
      </c>
      <c r="T12" s="20" t="s">
        <v>538</v>
      </c>
      <c r="U12" s="20" t="s">
        <v>538</v>
      </c>
      <c r="V12" s="20" t="s">
        <v>538</v>
      </c>
      <c r="W12" s="20" t="s">
        <v>538</v>
      </c>
      <c r="X12" s="20" t="s">
        <v>539</v>
      </c>
      <c r="Y12" s="20" t="s">
        <v>539</v>
      </c>
      <c r="Z12" s="20" t="s">
        <v>539</v>
      </c>
      <c r="AA12" s="20" t="s">
        <v>539</v>
      </c>
      <c r="AB12" s="20" t="s">
        <v>539</v>
      </c>
      <c r="AC12" s="20" t="s">
        <v>538</v>
      </c>
      <c r="AD12" s="20" t="s">
        <v>538</v>
      </c>
      <c r="AE12" s="20" t="s">
        <v>538</v>
      </c>
      <c r="AF12" s="20" t="s">
        <v>538</v>
      </c>
      <c r="AG12" s="20" t="s">
        <v>538</v>
      </c>
      <c r="AH12" s="20" t="s">
        <v>539</v>
      </c>
      <c r="AI12" s="20" t="s">
        <v>539</v>
      </c>
      <c r="AJ12" s="20" t="s">
        <v>539</v>
      </c>
      <c r="AK12" s="20" t="s">
        <v>539</v>
      </c>
      <c r="AL12" s="20" t="s">
        <v>539</v>
      </c>
      <c r="AM12" s="20" t="s">
        <v>539</v>
      </c>
      <c r="AN12" s="20" t="s">
        <v>539</v>
      </c>
      <c r="AO12" s="20" t="s">
        <v>539</v>
      </c>
      <c r="AP12" s="20" t="s">
        <v>539</v>
      </c>
      <c r="AQ12" s="20" t="s">
        <v>539</v>
      </c>
      <c r="AR12" s="20" t="s">
        <v>538</v>
      </c>
      <c r="AS12" s="20" t="s">
        <v>538</v>
      </c>
      <c r="AT12" s="20" t="s">
        <v>538</v>
      </c>
      <c r="AU12" s="20" t="s">
        <v>538</v>
      </c>
      <c r="AV12" s="20" t="s">
        <v>539</v>
      </c>
      <c r="AW12" s="20" t="s">
        <v>539</v>
      </c>
      <c r="AX12" s="20" t="s">
        <v>539</v>
      </c>
      <c r="AY12" s="20" t="s">
        <v>539</v>
      </c>
      <c r="AZ12" s="20" t="s">
        <v>539</v>
      </c>
      <c r="BA12" s="20" t="s">
        <v>539</v>
      </c>
      <c r="BB12" s="20" t="s">
        <v>539</v>
      </c>
      <c r="BC12" s="20" t="s">
        <v>539</v>
      </c>
      <c r="BD12" s="16" t="s">
        <v>696</v>
      </c>
      <c r="BE12" s="24" t="s">
        <v>544</v>
      </c>
    </row>
    <row r="13" spans="1:66" ht="90" x14ac:dyDescent="0.45">
      <c r="A13" s="16">
        <f t="shared" si="0"/>
        <v>11</v>
      </c>
      <c r="B13" s="16" t="s">
        <v>103</v>
      </c>
      <c r="C13" s="16" t="s">
        <v>106</v>
      </c>
      <c r="D13" s="16" t="s">
        <v>697</v>
      </c>
      <c r="E13" s="16" t="s">
        <v>104</v>
      </c>
      <c r="F13" s="16" t="s">
        <v>698</v>
      </c>
      <c r="G13" s="16" t="s">
        <v>1203</v>
      </c>
      <c r="H13" s="16" t="s">
        <v>105</v>
      </c>
      <c r="I13" s="16" t="s">
        <v>107</v>
      </c>
      <c r="J13" s="16" t="s">
        <v>699</v>
      </c>
      <c r="K13" s="16" t="s">
        <v>1200</v>
      </c>
      <c r="L13" s="16" t="s">
        <v>1520</v>
      </c>
      <c r="M13" s="16" t="s">
        <v>702</v>
      </c>
      <c r="N13" s="16" t="s">
        <v>1285</v>
      </c>
      <c r="O13" s="16" t="s">
        <v>1154</v>
      </c>
      <c r="P13" s="16" t="s">
        <v>1267</v>
      </c>
      <c r="Q13" s="16" t="s">
        <v>1521</v>
      </c>
      <c r="R13" s="16">
        <v>0</v>
      </c>
      <c r="S13" s="16" t="s">
        <v>49</v>
      </c>
      <c r="T13" s="20" t="s">
        <v>538</v>
      </c>
      <c r="U13" s="20" t="s">
        <v>538</v>
      </c>
      <c r="V13" s="20" t="s">
        <v>538</v>
      </c>
      <c r="W13" s="20" t="s">
        <v>538</v>
      </c>
      <c r="X13" s="20" t="s">
        <v>538</v>
      </c>
      <c r="Y13" s="20" t="s">
        <v>538</v>
      </c>
      <c r="Z13" s="20" t="s">
        <v>538</v>
      </c>
      <c r="AA13" s="20" t="s">
        <v>538</v>
      </c>
      <c r="AB13" s="20" t="s">
        <v>538</v>
      </c>
      <c r="AC13" s="20" t="s">
        <v>538</v>
      </c>
      <c r="AD13" s="20" t="s">
        <v>538</v>
      </c>
      <c r="AE13" s="20" t="s">
        <v>538</v>
      </c>
      <c r="AF13" s="20" t="s">
        <v>538</v>
      </c>
      <c r="AG13" s="20" t="s">
        <v>538</v>
      </c>
      <c r="AH13" s="20" t="s">
        <v>538</v>
      </c>
      <c r="AI13" s="20" t="s">
        <v>538</v>
      </c>
      <c r="AJ13" s="20" t="s">
        <v>538</v>
      </c>
      <c r="AK13" s="20" t="s">
        <v>538</v>
      </c>
      <c r="AL13" s="20" t="s">
        <v>538</v>
      </c>
      <c r="AM13" s="20" t="s">
        <v>538</v>
      </c>
      <c r="AN13" s="20" t="s">
        <v>538</v>
      </c>
      <c r="AO13" s="20" t="s">
        <v>538</v>
      </c>
      <c r="AP13" s="20" t="s">
        <v>538</v>
      </c>
      <c r="AQ13" s="20" t="s">
        <v>538</v>
      </c>
      <c r="AR13" s="20" t="s">
        <v>539</v>
      </c>
      <c r="AS13" s="20" t="s">
        <v>539</v>
      </c>
      <c r="AT13" s="20" t="s">
        <v>539</v>
      </c>
      <c r="AU13" s="20" t="s">
        <v>539</v>
      </c>
      <c r="AV13" s="20" t="s">
        <v>539</v>
      </c>
      <c r="AW13" s="20" t="s">
        <v>539</v>
      </c>
      <c r="AX13" s="20" t="s">
        <v>539</v>
      </c>
      <c r="AY13" s="20" t="s">
        <v>539</v>
      </c>
      <c r="AZ13" s="20" t="s">
        <v>539</v>
      </c>
      <c r="BA13" s="20" t="s">
        <v>539</v>
      </c>
      <c r="BB13" s="20" t="s">
        <v>539</v>
      </c>
      <c r="BC13" s="20" t="s">
        <v>539</v>
      </c>
      <c r="BD13" s="24"/>
      <c r="BE13" s="24" t="s">
        <v>544</v>
      </c>
    </row>
    <row r="14" spans="1:66" ht="126" x14ac:dyDescent="0.45">
      <c r="A14" s="16">
        <f t="shared" si="0"/>
        <v>12</v>
      </c>
      <c r="B14" s="16" t="s">
        <v>108</v>
      </c>
      <c r="C14" s="16" t="s">
        <v>111</v>
      </c>
      <c r="D14" s="16" t="s">
        <v>700</v>
      </c>
      <c r="E14" s="16" t="s">
        <v>109</v>
      </c>
      <c r="F14" s="16" t="s">
        <v>701</v>
      </c>
      <c r="G14" s="16" t="s">
        <v>1252</v>
      </c>
      <c r="H14" s="16" t="s">
        <v>110</v>
      </c>
      <c r="I14" s="16" t="s">
        <v>112</v>
      </c>
      <c r="J14" s="22" t="s">
        <v>542</v>
      </c>
      <c r="K14" s="16" t="s">
        <v>1259</v>
      </c>
      <c r="L14" s="16" t="s">
        <v>334</v>
      </c>
      <c r="M14" s="16" t="s">
        <v>702</v>
      </c>
      <c r="N14" s="16" t="s">
        <v>904</v>
      </c>
      <c r="O14" s="16" t="s">
        <v>1154</v>
      </c>
      <c r="P14" s="16" t="s">
        <v>1522</v>
      </c>
      <c r="Q14" s="16" t="s">
        <v>542</v>
      </c>
      <c r="R14" s="16">
        <v>0</v>
      </c>
      <c r="S14" s="16" t="s">
        <v>33</v>
      </c>
      <c r="T14" s="20" t="s">
        <v>538</v>
      </c>
      <c r="U14" s="20" t="s">
        <v>538</v>
      </c>
      <c r="V14" s="20" t="s">
        <v>538</v>
      </c>
      <c r="W14" s="20" t="s">
        <v>538</v>
      </c>
      <c r="X14" s="20" t="s">
        <v>538</v>
      </c>
      <c r="Y14" s="20" t="s">
        <v>538</v>
      </c>
      <c r="Z14" s="20" t="s">
        <v>538</v>
      </c>
      <c r="AA14" s="20" t="s">
        <v>538</v>
      </c>
      <c r="AB14" s="20" t="s">
        <v>538</v>
      </c>
      <c r="AC14" s="20" t="s">
        <v>538</v>
      </c>
      <c r="AD14" s="20" t="s">
        <v>538</v>
      </c>
      <c r="AE14" s="20" t="s">
        <v>538</v>
      </c>
      <c r="AF14" s="20" t="s">
        <v>538</v>
      </c>
      <c r="AG14" s="20" t="s">
        <v>538</v>
      </c>
      <c r="AH14" s="20" t="s">
        <v>538</v>
      </c>
      <c r="AI14" s="20" t="s">
        <v>538</v>
      </c>
      <c r="AJ14" s="20" t="s">
        <v>538</v>
      </c>
      <c r="AK14" s="20" t="s">
        <v>538</v>
      </c>
      <c r="AL14" s="20" t="s">
        <v>538</v>
      </c>
      <c r="AM14" s="20" t="s">
        <v>538</v>
      </c>
      <c r="AN14" s="20" t="s">
        <v>538</v>
      </c>
      <c r="AO14" s="20" t="s">
        <v>538</v>
      </c>
      <c r="AP14" s="20" t="s">
        <v>538</v>
      </c>
      <c r="AQ14" s="20" t="s">
        <v>538</v>
      </c>
      <c r="AR14" s="20" t="s">
        <v>538</v>
      </c>
      <c r="AS14" s="20" t="s">
        <v>538</v>
      </c>
      <c r="AT14" s="20" t="s">
        <v>538</v>
      </c>
      <c r="AU14" s="20" t="s">
        <v>538</v>
      </c>
      <c r="AV14" s="20" t="s">
        <v>538</v>
      </c>
      <c r="AW14" s="20" t="s">
        <v>538</v>
      </c>
      <c r="AX14" s="20" t="s">
        <v>538</v>
      </c>
      <c r="AY14" s="20" t="s">
        <v>538</v>
      </c>
      <c r="AZ14" s="20" t="s">
        <v>538</v>
      </c>
      <c r="BA14" s="20" t="s">
        <v>538</v>
      </c>
      <c r="BB14" s="20" t="s">
        <v>538</v>
      </c>
      <c r="BC14" s="20" t="s">
        <v>538</v>
      </c>
      <c r="BD14" s="24" t="s">
        <v>703</v>
      </c>
      <c r="BE14" s="24" t="s">
        <v>544</v>
      </c>
    </row>
    <row r="15" spans="1:66" ht="126" x14ac:dyDescent="0.45">
      <c r="A15" s="16">
        <f t="shared" si="0"/>
        <v>13</v>
      </c>
      <c r="B15" s="16" t="s">
        <v>34</v>
      </c>
      <c r="C15" s="16" t="s">
        <v>37</v>
      </c>
      <c r="D15" s="16" t="s">
        <v>656</v>
      </c>
      <c r="E15" s="16" t="s">
        <v>35</v>
      </c>
      <c r="F15" s="16" t="s">
        <v>657</v>
      </c>
      <c r="G15" s="16" t="s">
        <v>1197</v>
      </c>
      <c r="H15" s="16" t="s">
        <v>36</v>
      </c>
      <c r="I15" s="16" t="s">
        <v>38</v>
      </c>
      <c r="J15" s="16" t="s">
        <v>658</v>
      </c>
      <c r="K15" s="16" t="s">
        <v>1209</v>
      </c>
      <c r="L15" s="16" t="s">
        <v>487</v>
      </c>
      <c r="M15" s="16" t="s">
        <v>537</v>
      </c>
      <c r="N15" s="16" t="s">
        <v>659</v>
      </c>
      <c r="O15" s="16" t="s">
        <v>1154</v>
      </c>
      <c r="P15" s="16" t="s">
        <v>1523</v>
      </c>
      <c r="Q15" s="16" t="s">
        <v>1458</v>
      </c>
      <c r="R15" s="16">
        <v>0</v>
      </c>
      <c r="S15" s="16" t="s">
        <v>39</v>
      </c>
      <c r="T15" s="20" t="s">
        <v>532</v>
      </c>
      <c r="U15" s="20" t="s">
        <v>532</v>
      </c>
      <c r="V15" s="20" t="s">
        <v>532</v>
      </c>
      <c r="W15" s="20" t="s">
        <v>532</v>
      </c>
      <c r="X15" s="20" t="s">
        <v>532</v>
      </c>
      <c r="Y15" s="20" t="s">
        <v>532</v>
      </c>
      <c r="Z15" s="20" t="s">
        <v>532</v>
      </c>
      <c r="AA15" s="20" t="s">
        <v>532</v>
      </c>
      <c r="AB15" s="20" t="s">
        <v>532</v>
      </c>
      <c r="AC15" s="20" t="s">
        <v>532</v>
      </c>
      <c r="AD15" s="20" t="s">
        <v>532</v>
      </c>
      <c r="AE15" s="20" t="s">
        <v>532</v>
      </c>
      <c r="AF15" s="20" t="s">
        <v>532</v>
      </c>
      <c r="AG15" s="20" t="s">
        <v>532</v>
      </c>
      <c r="AH15" s="20" t="s">
        <v>532</v>
      </c>
      <c r="AI15" s="20" t="s">
        <v>532</v>
      </c>
      <c r="AJ15" s="20" t="s">
        <v>532</v>
      </c>
      <c r="AK15" s="20" t="s">
        <v>532</v>
      </c>
      <c r="AL15" s="20" t="s">
        <v>532</v>
      </c>
      <c r="AM15" s="20" t="s">
        <v>532</v>
      </c>
      <c r="AN15" s="20" t="s">
        <v>532</v>
      </c>
      <c r="AO15" s="20" t="s">
        <v>532</v>
      </c>
      <c r="AP15" s="20" t="s">
        <v>532</v>
      </c>
      <c r="AQ15" s="20" t="s">
        <v>532</v>
      </c>
      <c r="AR15" s="20" t="s">
        <v>532</v>
      </c>
      <c r="AS15" s="20" t="s">
        <v>532</v>
      </c>
      <c r="AT15" s="20" t="s">
        <v>532</v>
      </c>
      <c r="AU15" s="20" t="s">
        <v>532</v>
      </c>
      <c r="AV15" s="20" t="s">
        <v>532</v>
      </c>
      <c r="AW15" s="20" t="s">
        <v>532</v>
      </c>
      <c r="AX15" s="20" t="s">
        <v>532</v>
      </c>
      <c r="AY15" s="20" t="s">
        <v>532</v>
      </c>
      <c r="AZ15" s="20" t="s">
        <v>532</v>
      </c>
      <c r="BA15" s="20" t="s">
        <v>532</v>
      </c>
      <c r="BB15" s="20" t="s">
        <v>532</v>
      </c>
      <c r="BC15" s="20" t="s">
        <v>532</v>
      </c>
      <c r="BD15" s="16" t="s">
        <v>660</v>
      </c>
      <c r="BE15" s="24" t="s">
        <v>544</v>
      </c>
      <c r="BN15" s="21" t="s">
        <v>530</v>
      </c>
    </row>
    <row r="16" spans="1:66" ht="288" x14ac:dyDescent="0.45">
      <c r="A16" s="16">
        <f t="shared" si="0"/>
        <v>14</v>
      </c>
      <c r="B16" s="16" t="s">
        <v>188</v>
      </c>
      <c r="C16" s="16" t="s">
        <v>191</v>
      </c>
      <c r="D16" s="16" t="s">
        <v>704</v>
      </c>
      <c r="E16" s="16" t="s">
        <v>189</v>
      </c>
      <c r="F16" s="16" t="s">
        <v>705</v>
      </c>
      <c r="G16" s="16" t="s">
        <v>1197</v>
      </c>
      <c r="H16" s="16" t="s">
        <v>190</v>
      </c>
      <c r="I16" s="16" t="s">
        <v>192</v>
      </c>
      <c r="J16" s="16" t="s">
        <v>706</v>
      </c>
      <c r="K16" s="16" t="s">
        <v>1200</v>
      </c>
      <c r="L16" s="16" t="s">
        <v>348</v>
      </c>
      <c r="M16" s="16" t="s">
        <v>537</v>
      </c>
      <c r="N16" s="16" t="s">
        <v>383</v>
      </c>
      <c r="O16" s="16" t="s">
        <v>1154</v>
      </c>
      <c r="P16" s="16" t="s">
        <v>1524</v>
      </c>
      <c r="Q16" s="16" t="s">
        <v>1525</v>
      </c>
      <c r="R16" s="16">
        <v>0</v>
      </c>
      <c r="S16" s="16" t="s">
        <v>33</v>
      </c>
      <c r="T16" s="20" t="s">
        <v>539</v>
      </c>
      <c r="U16" s="20" t="s">
        <v>539</v>
      </c>
      <c r="V16" s="20" t="s">
        <v>539</v>
      </c>
      <c r="W16" s="20" t="s">
        <v>539</v>
      </c>
      <c r="X16" s="20" t="s">
        <v>539</v>
      </c>
      <c r="Y16" s="20" t="s">
        <v>539</v>
      </c>
      <c r="Z16" s="20" t="s">
        <v>539</v>
      </c>
      <c r="AA16" s="20" t="s">
        <v>539</v>
      </c>
      <c r="AB16" s="20" t="s">
        <v>539</v>
      </c>
      <c r="AC16" s="20" t="s">
        <v>539</v>
      </c>
      <c r="AD16" s="20" t="s">
        <v>539</v>
      </c>
      <c r="AE16" s="20" t="s">
        <v>539</v>
      </c>
      <c r="AF16" s="20" t="s">
        <v>539</v>
      </c>
      <c r="AG16" s="20" t="s">
        <v>539</v>
      </c>
      <c r="AH16" s="20" t="s">
        <v>539</v>
      </c>
      <c r="AI16" s="20" t="s">
        <v>539</v>
      </c>
      <c r="AJ16" s="20" t="s">
        <v>539</v>
      </c>
      <c r="AK16" s="20" t="s">
        <v>539</v>
      </c>
      <c r="AL16" s="20" t="s">
        <v>539</v>
      </c>
      <c r="AM16" s="20" t="s">
        <v>539</v>
      </c>
      <c r="AN16" s="20" t="s">
        <v>539</v>
      </c>
      <c r="AO16" s="20" t="s">
        <v>539</v>
      </c>
      <c r="AP16" s="20" t="s">
        <v>539</v>
      </c>
      <c r="AQ16" s="20" t="s">
        <v>539</v>
      </c>
      <c r="AR16" s="20" t="s">
        <v>539</v>
      </c>
      <c r="AS16" s="20" t="s">
        <v>539</v>
      </c>
      <c r="AT16" s="20" t="s">
        <v>539</v>
      </c>
      <c r="AU16" s="20" t="s">
        <v>539</v>
      </c>
      <c r="AV16" s="20" t="s">
        <v>539</v>
      </c>
      <c r="AW16" s="20" t="s">
        <v>539</v>
      </c>
      <c r="AX16" s="20" t="s">
        <v>539</v>
      </c>
      <c r="AY16" s="20" t="s">
        <v>539</v>
      </c>
      <c r="AZ16" s="20" t="s">
        <v>539</v>
      </c>
      <c r="BA16" s="20" t="s">
        <v>539</v>
      </c>
      <c r="BB16" s="20" t="s">
        <v>539</v>
      </c>
      <c r="BC16" s="20" t="s">
        <v>539</v>
      </c>
      <c r="BD16" s="24"/>
      <c r="BE16" s="24" t="s">
        <v>544</v>
      </c>
    </row>
    <row r="17" spans="1:57" ht="72" x14ac:dyDescent="0.45">
      <c r="A17" s="16">
        <f t="shared" si="0"/>
        <v>15</v>
      </c>
      <c r="B17" s="16" t="s">
        <v>318</v>
      </c>
      <c r="C17" s="16" t="s">
        <v>321</v>
      </c>
      <c r="D17" s="16" t="s">
        <v>707</v>
      </c>
      <c r="E17" s="16" t="s">
        <v>319</v>
      </c>
      <c r="F17" s="16" t="s">
        <v>708</v>
      </c>
      <c r="G17" s="16" t="s">
        <v>1204</v>
      </c>
      <c r="H17" s="16" t="s">
        <v>320</v>
      </c>
      <c r="I17" s="16" t="s">
        <v>322</v>
      </c>
      <c r="J17" s="16" t="s">
        <v>709</v>
      </c>
      <c r="K17" s="16" t="s">
        <v>1205</v>
      </c>
      <c r="L17" s="16" t="s">
        <v>329</v>
      </c>
      <c r="M17" s="16" t="s">
        <v>702</v>
      </c>
      <c r="N17" s="16" t="s">
        <v>1285</v>
      </c>
      <c r="O17" s="16" t="s">
        <v>1164</v>
      </c>
      <c r="P17" s="16" t="s">
        <v>486</v>
      </c>
      <c r="Q17" s="16" t="s">
        <v>542</v>
      </c>
      <c r="R17" s="16">
        <v>0</v>
      </c>
      <c r="S17" s="16" t="s">
        <v>33</v>
      </c>
      <c r="T17" s="20" t="s">
        <v>539</v>
      </c>
      <c r="U17" s="20" t="s">
        <v>539</v>
      </c>
      <c r="V17" s="20" t="s">
        <v>539</v>
      </c>
      <c r="W17" s="20" t="s">
        <v>539</v>
      </c>
      <c r="X17" s="20" t="s">
        <v>539</v>
      </c>
      <c r="Y17" s="20" t="s">
        <v>539</v>
      </c>
      <c r="Z17" s="20" t="s">
        <v>539</v>
      </c>
      <c r="AA17" s="20" t="s">
        <v>539</v>
      </c>
      <c r="AB17" s="20" t="s">
        <v>539</v>
      </c>
      <c r="AC17" s="20" t="s">
        <v>539</v>
      </c>
      <c r="AD17" s="20" t="s">
        <v>539</v>
      </c>
      <c r="AE17" s="20" t="s">
        <v>539</v>
      </c>
      <c r="AF17" s="20" t="s">
        <v>539</v>
      </c>
      <c r="AG17" s="20" t="s">
        <v>539</v>
      </c>
      <c r="AH17" s="20" t="s">
        <v>539</v>
      </c>
      <c r="AI17" s="20" t="s">
        <v>539</v>
      </c>
      <c r="AJ17" s="20" t="s">
        <v>539</v>
      </c>
      <c r="AK17" s="20" t="s">
        <v>539</v>
      </c>
      <c r="AL17" s="20" t="s">
        <v>539</v>
      </c>
      <c r="AM17" s="20" t="s">
        <v>539</v>
      </c>
      <c r="AN17" s="20" t="s">
        <v>539</v>
      </c>
      <c r="AO17" s="20" t="s">
        <v>539</v>
      </c>
      <c r="AP17" s="20" t="s">
        <v>539</v>
      </c>
      <c r="AQ17" s="20" t="s">
        <v>539</v>
      </c>
      <c r="AR17" s="20" t="s">
        <v>539</v>
      </c>
      <c r="AS17" s="20" t="s">
        <v>539</v>
      </c>
      <c r="AT17" s="20" t="s">
        <v>539</v>
      </c>
      <c r="AU17" s="20" t="s">
        <v>539</v>
      </c>
      <c r="AV17" s="20" t="s">
        <v>539</v>
      </c>
      <c r="AW17" s="20" t="s">
        <v>539</v>
      </c>
      <c r="AX17" s="20" t="s">
        <v>539</v>
      </c>
      <c r="AY17" s="20" t="s">
        <v>539</v>
      </c>
      <c r="AZ17" s="20" t="s">
        <v>539</v>
      </c>
      <c r="BA17" s="20" t="s">
        <v>539</v>
      </c>
      <c r="BB17" s="20" t="s">
        <v>539</v>
      </c>
      <c r="BC17" s="20" t="s">
        <v>539</v>
      </c>
      <c r="BD17" s="16" t="s">
        <v>710</v>
      </c>
      <c r="BE17" s="24" t="s">
        <v>544</v>
      </c>
    </row>
    <row r="18" spans="1:57" ht="126" x14ac:dyDescent="0.45">
      <c r="A18" s="16">
        <f t="shared" si="0"/>
        <v>16</v>
      </c>
      <c r="B18" s="16" t="s">
        <v>188</v>
      </c>
      <c r="C18" s="16" t="s">
        <v>711</v>
      </c>
      <c r="D18" s="16" t="s">
        <v>712</v>
      </c>
      <c r="E18" s="16" t="s">
        <v>713</v>
      </c>
      <c r="F18" s="16" t="s">
        <v>714</v>
      </c>
      <c r="G18" s="16" t="s">
        <v>1199</v>
      </c>
      <c r="H18" s="16" t="s">
        <v>715</v>
      </c>
      <c r="I18" s="16" t="s">
        <v>716</v>
      </c>
      <c r="J18" s="22" t="s">
        <v>542</v>
      </c>
      <c r="K18" s="16" t="s">
        <v>1242</v>
      </c>
      <c r="L18" s="16" t="s">
        <v>717</v>
      </c>
      <c r="M18" s="16" t="s">
        <v>702</v>
      </c>
      <c r="N18" s="22" t="s">
        <v>718</v>
      </c>
      <c r="O18" s="16" t="s">
        <v>1154</v>
      </c>
      <c r="P18" s="16" t="s">
        <v>1526</v>
      </c>
      <c r="Q18" s="16" t="s">
        <v>1459</v>
      </c>
      <c r="R18" s="16">
        <v>0</v>
      </c>
      <c r="S18" s="16" t="s">
        <v>33</v>
      </c>
      <c r="T18" s="20" t="s">
        <v>532</v>
      </c>
      <c r="U18" s="20" t="s">
        <v>532</v>
      </c>
      <c r="V18" s="20" t="s">
        <v>532</v>
      </c>
      <c r="W18" s="20" t="s">
        <v>532</v>
      </c>
      <c r="X18" s="20" t="s">
        <v>532</v>
      </c>
      <c r="Y18" s="20" t="s">
        <v>532</v>
      </c>
      <c r="Z18" s="20" t="s">
        <v>532</v>
      </c>
      <c r="AA18" s="20" t="s">
        <v>532</v>
      </c>
      <c r="AB18" s="20" t="s">
        <v>532</v>
      </c>
      <c r="AC18" s="20" t="s">
        <v>532</v>
      </c>
      <c r="AD18" s="20" t="s">
        <v>532</v>
      </c>
      <c r="AE18" s="20" t="s">
        <v>532</v>
      </c>
      <c r="AF18" s="20" t="s">
        <v>539</v>
      </c>
      <c r="AG18" s="20" t="s">
        <v>538</v>
      </c>
      <c r="AH18" s="20" t="s">
        <v>538</v>
      </c>
      <c r="AI18" s="20" t="s">
        <v>538</v>
      </c>
      <c r="AJ18" s="20" t="s">
        <v>538</v>
      </c>
      <c r="AK18" s="20" t="s">
        <v>538</v>
      </c>
      <c r="AL18" s="20" t="s">
        <v>538</v>
      </c>
      <c r="AM18" s="20" t="s">
        <v>538</v>
      </c>
      <c r="AN18" s="20" t="s">
        <v>538</v>
      </c>
      <c r="AO18" s="20" t="s">
        <v>538</v>
      </c>
      <c r="AP18" s="20" t="s">
        <v>539</v>
      </c>
      <c r="AQ18" s="20" t="s">
        <v>539</v>
      </c>
      <c r="AR18" s="20" t="s">
        <v>539</v>
      </c>
      <c r="AS18" s="20" t="s">
        <v>539</v>
      </c>
      <c r="AT18" s="20" t="s">
        <v>539</v>
      </c>
      <c r="AU18" s="20" t="s">
        <v>539</v>
      </c>
      <c r="AV18" s="20" t="s">
        <v>539</v>
      </c>
      <c r="AW18" s="20" t="s">
        <v>539</v>
      </c>
      <c r="AX18" s="20" t="s">
        <v>539</v>
      </c>
      <c r="AY18" s="20" t="s">
        <v>539</v>
      </c>
      <c r="AZ18" s="20" t="s">
        <v>532</v>
      </c>
      <c r="BA18" s="20" t="s">
        <v>532</v>
      </c>
      <c r="BB18" s="20" t="s">
        <v>532</v>
      </c>
      <c r="BC18" s="20" t="s">
        <v>532</v>
      </c>
      <c r="BD18" s="24"/>
      <c r="BE18" s="24" t="s">
        <v>544</v>
      </c>
    </row>
    <row r="19" spans="1:57" ht="72" x14ac:dyDescent="0.45">
      <c r="A19" s="16">
        <f t="shared" si="0"/>
        <v>17</v>
      </c>
      <c r="B19" s="16" t="s">
        <v>98</v>
      </c>
      <c r="C19" s="16" t="s">
        <v>1319</v>
      </c>
      <c r="D19" s="16" t="s">
        <v>691</v>
      </c>
      <c r="E19" s="16" t="s">
        <v>99</v>
      </c>
      <c r="F19" s="16" t="s">
        <v>692</v>
      </c>
      <c r="G19" s="16" t="s">
        <v>1202</v>
      </c>
      <c r="H19" s="16" t="s">
        <v>693</v>
      </c>
      <c r="I19" s="16" t="s">
        <v>101</v>
      </c>
      <c r="J19" s="16" t="s">
        <v>694</v>
      </c>
      <c r="K19" s="16" t="s">
        <v>1200</v>
      </c>
      <c r="L19" s="16" t="s">
        <v>331</v>
      </c>
      <c r="M19" s="16" t="s">
        <v>537</v>
      </c>
      <c r="N19" s="16" t="s">
        <v>695</v>
      </c>
      <c r="O19" s="16" t="s">
        <v>1154</v>
      </c>
      <c r="P19" s="16" t="s">
        <v>1527</v>
      </c>
      <c r="Q19" s="16" t="s">
        <v>726</v>
      </c>
      <c r="R19" s="16">
        <v>0</v>
      </c>
      <c r="S19" s="16" t="s">
        <v>33</v>
      </c>
      <c r="T19" s="20" t="s">
        <v>538</v>
      </c>
      <c r="U19" s="20" t="s">
        <v>538</v>
      </c>
      <c r="V19" s="20" t="s">
        <v>538</v>
      </c>
      <c r="W19" s="20" t="s">
        <v>538</v>
      </c>
      <c r="X19" s="20" t="s">
        <v>539</v>
      </c>
      <c r="Y19" s="20" t="s">
        <v>539</v>
      </c>
      <c r="Z19" s="20" t="s">
        <v>539</v>
      </c>
      <c r="AA19" s="20" t="s">
        <v>539</v>
      </c>
      <c r="AB19" s="20" t="s">
        <v>539</v>
      </c>
      <c r="AC19" s="20" t="s">
        <v>538</v>
      </c>
      <c r="AD19" s="20" t="s">
        <v>538</v>
      </c>
      <c r="AE19" s="20" t="s">
        <v>538</v>
      </c>
      <c r="AF19" s="20" t="s">
        <v>538</v>
      </c>
      <c r="AG19" s="20" t="s">
        <v>538</v>
      </c>
      <c r="AH19" s="20" t="s">
        <v>539</v>
      </c>
      <c r="AI19" s="20" t="s">
        <v>539</v>
      </c>
      <c r="AJ19" s="20" t="s">
        <v>539</v>
      </c>
      <c r="AK19" s="20" t="s">
        <v>539</v>
      </c>
      <c r="AL19" s="20" t="s">
        <v>539</v>
      </c>
      <c r="AM19" s="20" t="s">
        <v>539</v>
      </c>
      <c r="AN19" s="20" t="s">
        <v>539</v>
      </c>
      <c r="AO19" s="20" t="s">
        <v>539</v>
      </c>
      <c r="AP19" s="20" t="s">
        <v>539</v>
      </c>
      <c r="AQ19" s="20" t="s">
        <v>539</v>
      </c>
      <c r="AR19" s="20" t="s">
        <v>538</v>
      </c>
      <c r="AS19" s="20" t="s">
        <v>538</v>
      </c>
      <c r="AT19" s="20" t="s">
        <v>538</v>
      </c>
      <c r="AU19" s="20" t="s">
        <v>538</v>
      </c>
      <c r="AV19" s="20" t="s">
        <v>539</v>
      </c>
      <c r="AW19" s="20" t="s">
        <v>539</v>
      </c>
      <c r="AX19" s="20" t="s">
        <v>539</v>
      </c>
      <c r="AY19" s="20" t="s">
        <v>539</v>
      </c>
      <c r="AZ19" s="20" t="s">
        <v>539</v>
      </c>
      <c r="BA19" s="20" t="s">
        <v>539</v>
      </c>
      <c r="BB19" s="20" t="s">
        <v>539</v>
      </c>
      <c r="BC19" s="20" t="s">
        <v>539</v>
      </c>
      <c r="BD19" s="16" t="s">
        <v>696</v>
      </c>
      <c r="BE19" s="24" t="s">
        <v>544</v>
      </c>
    </row>
    <row r="20" spans="1:57" ht="90" x14ac:dyDescent="0.45">
      <c r="A20" s="16">
        <f t="shared" si="0"/>
        <v>18</v>
      </c>
      <c r="B20" s="16" t="s">
        <v>113</v>
      </c>
      <c r="C20" s="27" t="s">
        <v>563</v>
      </c>
      <c r="D20" s="16" t="s">
        <v>564</v>
      </c>
      <c r="E20" s="16" t="s">
        <v>114</v>
      </c>
      <c r="F20" s="16" t="s">
        <v>565</v>
      </c>
      <c r="G20" s="16" t="s">
        <v>1203</v>
      </c>
      <c r="H20" s="16" t="s">
        <v>115</v>
      </c>
      <c r="I20" s="16" t="s">
        <v>117</v>
      </c>
      <c r="J20" s="16" t="s">
        <v>566</v>
      </c>
      <c r="K20" s="16" t="s">
        <v>1215</v>
      </c>
      <c r="L20" s="16" t="s">
        <v>567</v>
      </c>
      <c r="M20" s="16" t="s">
        <v>568</v>
      </c>
      <c r="N20" s="16" t="s">
        <v>569</v>
      </c>
      <c r="O20" s="16" t="s">
        <v>570</v>
      </c>
      <c r="P20" s="16" t="s">
        <v>1405</v>
      </c>
      <c r="Q20" s="16" t="s">
        <v>542</v>
      </c>
      <c r="R20" s="16">
        <v>0</v>
      </c>
      <c r="S20" s="16" t="s">
        <v>33</v>
      </c>
      <c r="T20" s="20" t="s">
        <v>539</v>
      </c>
      <c r="U20" s="20" t="s">
        <v>539</v>
      </c>
      <c r="V20" s="20" t="s">
        <v>539</v>
      </c>
      <c r="W20" s="20" t="s">
        <v>539</v>
      </c>
      <c r="X20" s="20" t="s">
        <v>539</v>
      </c>
      <c r="Y20" s="20" t="s">
        <v>539</v>
      </c>
      <c r="Z20" s="20" t="s">
        <v>539</v>
      </c>
      <c r="AA20" s="20" t="s">
        <v>539</v>
      </c>
      <c r="AB20" s="20" t="s">
        <v>539</v>
      </c>
      <c r="AC20" s="20" t="s">
        <v>539</v>
      </c>
      <c r="AD20" s="20" t="s">
        <v>539</v>
      </c>
      <c r="AE20" s="20" t="s">
        <v>539</v>
      </c>
      <c r="AF20" s="20" t="s">
        <v>539</v>
      </c>
      <c r="AG20" s="20" t="s">
        <v>539</v>
      </c>
      <c r="AH20" s="20" t="s">
        <v>539</v>
      </c>
      <c r="AI20" s="20" t="s">
        <v>539</v>
      </c>
      <c r="AJ20" s="20" t="s">
        <v>539</v>
      </c>
      <c r="AK20" s="20" t="s">
        <v>539</v>
      </c>
      <c r="AL20" s="20" t="s">
        <v>539</v>
      </c>
      <c r="AM20" s="20" t="s">
        <v>539</v>
      </c>
      <c r="AN20" s="20" t="s">
        <v>539</v>
      </c>
      <c r="AO20" s="20" t="s">
        <v>539</v>
      </c>
      <c r="AP20" s="20" t="s">
        <v>539</v>
      </c>
      <c r="AQ20" s="20" t="s">
        <v>539</v>
      </c>
      <c r="AR20" s="20" t="s">
        <v>539</v>
      </c>
      <c r="AS20" s="20" t="s">
        <v>539</v>
      </c>
      <c r="AT20" s="20" t="s">
        <v>539</v>
      </c>
      <c r="AU20" s="20" t="s">
        <v>539</v>
      </c>
      <c r="AV20" s="20" t="s">
        <v>539</v>
      </c>
      <c r="AW20" s="20" t="s">
        <v>539</v>
      </c>
      <c r="AX20" s="20" t="s">
        <v>539</v>
      </c>
      <c r="AY20" s="20" t="s">
        <v>539</v>
      </c>
      <c r="AZ20" s="20" t="s">
        <v>539</v>
      </c>
      <c r="BA20" s="20" t="s">
        <v>539</v>
      </c>
      <c r="BB20" s="20" t="s">
        <v>539</v>
      </c>
      <c r="BC20" s="20" t="s">
        <v>539</v>
      </c>
      <c r="BD20" s="16" t="s">
        <v>1269</v>
      </c>
      <c r="BE20" s="24" t="s">
        <v>548</v>
      </c>
    </row>
    <row r="21" spans="1:57" ht="72" x14ac:dyDescent="0.45">
      <c r="A21" s="16">
        <f t="shared" si="0"/>
        <v>19</v>
      </c>
      <c r="B21" s="16" t="s">
        <v>118</v>
      </c>
      <c r="C21" s="27" t="s">
        <v>121</v>
      </c>
      <c r="D21" s="16" t="s">
        <v>571</v>
      </c>
      <c r="E21" s="16" t="s">
        <v>119</v>
      </c>
      <c r="F21" s="16" t="s">
        <v>119</v>
      </c>
      <c r="G21" s="16" t="s">
        <v>1203</v>
      </c>
      <c r="H21" s="16" t="s">
        <v>120</v>
      </c>
      <c r="I21" s="16" t="s">
        <v>122</v>
      </c>
      <c r="J21" s="16" t="s">
        <v>572</v>
      </c>
      <c r="K21" s="17" t="s">
        <v>1229</v>
      </c>
      <c r="L21" s="16" t="s">
        <v>335</v>
      </c>
      <c r="M21" s="17" t="s">
        <v>702</v>
      </c>
      <c r="N21" s="16" t="s">
        <v>1285</v>
      </c>
      <c r="O21" s="16" t="s">
        <v>1164</v>
      </c>
      <c r="P21" s="16" t="s">
        <v>480</v>
      </c>
      <c r="Q21" s="16" t="s">
        <v>542</v>
      </c>
      <c r="R21" s="16">
        <v>0</v>
      </c>
      <c r="S21" s="16" t="s">
        <v>33</v>
      </c>
      <c r="T21" s="20" t="s">
        <v>539</v>
      </c>
      <c r="U21" s="20" t="s">
        <v>539</v>
      </c>
      <c r="V21" s="20" t="s">
        <v>539</v>
      </c>
      <c r="W21" s="20" t="s">
        <v>539</v>
      </c>
      <c r="X21" s="20" t="s">
        <v>539</v>
      </c>
      <c r="Y21" s="20" t="s">
        <v>539</v>
      </c>
      <c r="Z21" s="20" t="s">
        <v>539</v>
      </c>
      <c r="AA21" s="20" t="s">
        <v>539</v>
      </c>
      <c r="AB21" s="20" t="s">
        <v>539</v>
      </c>
      <c r="AC21" s="20" t="s">
        <v>539</v>
      </c>
      <c r="AD21" s="20" t="s">
        <v>539</v>
      </c>
      <c r="AE21" s="20" t="s">
        <v>539</v>
      </c>
      <c r="AF21" s="20" t="s">
        <v>539</v>
      </c>
      <c r="AG21" s="20" t="s">
        <v>539</v>
      </c>
      <c r="AH21" s="20" t="s">
        <v>539</v>
      </c>
      <c r="AI21" s="20" t="s">
        <v>539</v>
      </c>
      <c r="AJ21" s="20" t="s">
        <v>539</v>
      </c>
      <c r="AK21" s="20" t="s">
        <v>539</v>
      </c>
      <c r="AL21" s="20" t="s">
        <v>539</v>
      </c>
      <c r="AM21" s="20" t="s">
        <v>539</v>
      </c>
      <c r="AN21" s="20" t="s">
        <v>539</v>
      </c>
      <c r="AO21" s="20" t="s">
        <v>539</v>
      </c>
      <c r="AP21" s="20" t="s">
        <v>539</v>
      </c>
      <c r="AQ21" s="20" t="s">
        <v>539</v>
      </c>
      <c r="AR21" s="20" t="s">
        <v>539</v>
      </c>
      <c r="AS21" s="20" t="s">
        <v>539</v>
      </c>
      <c r="AT21" s="20" t="s">
        <v>539</v>
      </c>
      <c r="AU21" s="20" t="s">
        <v>539</v>
      </c>
      <c r="AV21" s="20" t="s">
        <v>539</v>
      </c>
      <c r="AW21" s="20" t="s">
        <v>539</v>
      </c>
      <c r="AX21" s="20" t="s">
        <v>539</v>
      </c>
      <c r="AY21" s="20" t="s">
        <v>539</v>
      </c>
      <c r="AZ21" s="20" t="s">
        <v>539</v>
      </c>
      <c r="BA21" s="20" t="s">
        <v>539</v>
      </c>
      <c r="BB21" s="20" t="s">
        <v>539</v>
      </c>
      <c r="BC21" s="20" t="s">
        <v>539</v>
      </c>
      <c r="BD21" s="16" t="s">
        <v>1270</v>
      </c>
      <c r="BE21" s="24" t="s">
        <v>548</v>
      </c>
    </row>
    <row r="22" spans="1:57" ht="90" x14ac:dyDescent="0.45">
      <c r="A22" s="16">
        <f t="shared" si="0"/>
        <v>20</v>
      </c>
      <c r="B22" s="16" t="s">
        <v>123</v>
      </c>
      <c r="C22" s="27" t="s">
        <v>126</v>
      </c>
      <c r="D22" s="16" t="s">
        <v>573</v>
      </c>
      <c r="E22" s="16" t="s">
        <v>124</v>
      </c>
      <c r="F22" s="16" t="s">
        <v>574</v>
      </c>
      <c r="G22" s="16" t="s">
        <v>1203</v>
      </c>
      <c r="H22" s="16" t="s">
        <v>125</v>
      </c>
      <c r="I22" s="16" t="s">
        <v>127</v>
      </c>
      <c r="J22" s="16" t="s">
        <v>575</v>
      </c>
      <c r="K22" s="16" t="s">
        <v>1215</v>
      </c>
      <c r="L22" s="16" t="s">
        <v>576</v>
      </c>
      <c r="M22" s="17" t="s">
        <v>542</v>
      </c>
      <c r="N22" s="16" t="s">
        <v>1306</v>
      </c>
      <c r="O22" s="16" t="s">
        <v>1093</v>
      </c>
      <c r="P22" s="18" t="s">
        <v>1385</v>
      </c>
      <c r="Q22" s="16" t="s">
        <v>542</v>
      </c>
      <c r="R22" s="16">
        <v>0</v>
      </c>
      <c r="S22" s="16" t="s">
        <v>102</v>
      </c>
      <c r="T22" s="20" t="s">
        <v>538</v>
      </c>
      <c r="U22" s="20" t="s">
        <v>538</v>
      </c>
      <c r="V22" s="20" t="s">
        <v>538</v>
      </c>
      <c r="W22" s="20" t="s">
        <v>538</v>
      </c>
      <c r="X22" s="20" t="s">
        <v>538</v>
      </c>
      <c r="Y22" s="20" t="s">
        <v>538</v>
      </c>
      <c r="Z22" s="20" t="s">
        <v>538</v>
      </c>
      <c r="AA22" s="20" t="s">
        <v>538</v>
      </c>
      <c r="AB22" s="20" t="s">
        <v>538</v>
      </c>
      <c r="AC22" s="20" t="s">
        <v>538</v>
      </c>
      <c r="AD22" s="20" t="s">
        <v>538</v>
      </c>
      <c r="AE22" s="20" t="s">
        <v>538</v>
      </c>
      <c r="AF22" s="20" t="s">
        <v>538</v>
      </c>
      <c r="AG22" s="20" t="s">
        <v>538</v>
      </c>
      <c r="AH22" s="20" t="s">
        <v>538</v>
      </c>
      <c r="AI22" s="20" t="s">
        <v>538</v>
      </c>
      <c r="AJ22" s="20" t="s">
        <v>538</v>
      </c>
      <c r="AK22" s="20" t="s">
        <v>538</v>
      </c>
      <c r="AL22" s="20" t="s">
        <v>538</v>
      </c>
      <c r="AM22" s="20" t="s">
        <v>538</v>
      </c>
      <c r="AN22" s="20" t="s">
        <v>538</v>
      </c>
      <c r="AO22" s="20" t="s">
        <v>538</v>
      </c>
      <c r="AP22" s="20" t="s">
        <v>538</v>
      </c>
      <c r="AQ22" s="20" t="s">
        <v>538</v>
      </c>
      <c r="AR22" s="20" t="s">
        <v>538</v>
      </c>
      <c r="AS22" s="20" t="s">
        <v>538</v>
      </c>
      <c r="AT22" s="20" t="s">
        <v>538</v>
      </c>
      <c r="AU22" s="20" t="s">
        <v>538</v>
      </c>
      <c r="AV22" s="20" t="s">
        <v>538</v>
      </c>
      <c r="AW22" s="20" t="s">
        <v>538</v>
      </c>
      <c r="AX22" s="20" t="s">
        <v>538</v>
      </c>
      <c r="AY22" s="20" t="s">
        <v>538</v>
      </c>
      <c r="AZ22" s="20" t="s">
        <v>538</v>
      </c>
      <c r="BA22" s="20" t="s">
        <v>538</v>
      </c>
      <c r="BB22" s="20" t="s">
        <v>538</v>
      </c>
      <c r="BC22" s="20" t="s">
        <v>538</v>
      </c>
      <c r="BD22" s="24"/>
      <c r="BE22" s="24" t="s">
        <v>548</v>
      </c>
    </row>
    <row r="23" spans="1:57" ht="162" x14ac:dyDescent="0.45">
      <c r="A23" s="16">
        <f t="shared" si="0"/>
        <v>21</v>
      </c>
      <c r="B23" s="16" t="s">
        <v>128</v>
      </c>
      <c r="C23" s="27" t="s">
        <v>131</v>
      </c>
      <c r="D23" s="16" t="s">
        <v>577</v>
      </c>
      <c r="E23" s="16" t="s">
        <v>129</v>
      </c>
      <c r="F23" s="16" t="s">
        <v>578</v>
      </c>
      <c r="G23" s="16" t="s">
        <v>1246</v>
      </c>
      <c r="H23" s="16" t="s">
        <v>130</v>
      </c>
      <c r="I23" s="16" t="s">
        <v>132</v>
      </c>
      <c r="J23" s="16" t="s">
        <v>579</v>
      </c>
      <c r="K23" s="16" t="s">
        <v>1209</v>
      </c>
      <c r="L23" s="16" t="s">
        <v>1170</v>
      </c>
      <c r="M23" s="16" t="s">
        <v>568</v>
      </c>
      <c r="N23" s="16" t="s">
        <v>580</v>
      </c>
      <c r="O23" s="16" t="s">
        <v>1164</v>
      </c>
      <c r="P23" s="16" t="s">
        <v>542</v>
      </c>
      <c r="Q23" s="16" t="s">
        <v>1528</v>
      </c>
      <c r="R23" s="16">
        <v>0</v>
      </c>
      <c r="S23" s="16" t="s">
        <v>33</v>
      </c>
      <c r="T23" s="20" t="s">
        <v>539</v>
      </c>
      <c r="U23" s="20" t="s">
        <v>539</v>
      </c>
      <c r="V23" s="20" t="s">
        <v>539</v>
      </c>
      <c r="W23" s="20" t="s">
        <v>539</v>
      </c>
      <c r="X23" s="20" t="s">
        <v>539</v>
      </c>
      <c r="Y23" s="20" t="s">
        <v>539</v>
      </c>
      <c r="Z23" s="20" t="s">
        <v>539</v>
      </c>
      <c r="AA23" s="20" t="s">
        <v>539</v>
      </c>
      <c r="AB23" s="20" t="s">
        <v>539</v>
      </c>
      <c r="AC23" s="20" t="s">
        <v>539</v>
      </c>
      <c r="AD23" s="20" t="s">
        <v>539</v>
      </c>
      <c r="AE23" s="20" t="s">
        <v>539</v>
      </c>
      <c r="AF23" s="20" t="s">
        <v>539</v>
      </c>
      <c r="AG23" s="20" t="s">
        <v>539</v>
      </c>
      <c r="AH23" s="20" t="s">
        <v>539</v>
      </c>
      <c r="AI23" s="20" t="s">
        <v>539</v>
      </c>
      <c r="AJ23" s="20" t="s">
        <v>539</v>
      </c>
      <c r="AK23" s="20" t="s">
        <v>539</v>
      </c>
      <c r="AL23" s="20" t="s">
        <v>539</v>
      </c>
      <c r="AM23" s="20" t="s">
        <v>539</v>
      </c>
      <c r="AN23" s="20" t="s">
        <v>539</v>
      </c>
      <c r="AO23" s="20" t="s">
        <v>539</v>
      </c>
      <c r="AP23" s="20" t="s">
        <v>539</v>
      </c>
      <c r="AQ23" s="20" t="s">
        <v>539</v>
      </c>
      <c r="AR23" s="20" t="s">
        <v>539</v>
      </c>
      <c r="AS23" s="20" t="s">
        <v>539</v>
      </c>
      <c r="AT23" s="20" t="s">
        <v>539</v>
      </c>
      <c r="AU23" s="20" t="s">
        <v>539</v>
      </c>
      <c r="AV23" s="20" t="s">
        <v>539</v>
      </c>
      <c r="AW23" s="20" t="s">
        <v>539</v>
      </c>
      <c r="AX23" s="20" t="s">
        <v>539</v>
      </c>
      <c r="AY23" s="20" t="s">
        <v>539</v>
      </c>
      <c r="AZ23" s="20" t="s">
        <v>539</v>
      </c>
      <c r="BA23" s="20" t="s">
        <v>539</v>
      </c>
      <c r="BB23" s="20" t="s">
        <v>539</v>
      </c>
      <c r="BC23" s="20" t="s">
        <v>539</v>
      </c>
      <c r="BD23" s="16" t="s">
        <v>1271</v>
      </c>
      <c r="BE23" s="24" t="s">
        <v>548</v>
      </c>
    </row>
    <row r="24" spans="1:57" ht="90" x14ac:dyDescent="0.45">
      <c r="A24" s="16">
        <f t="shared" si="0"/>
        <v>22</v>
      </c>
      <c r="B24" s="16" t="s">
        <v>133</v>
      </c>
      <c r="C24" s="27" t="s">
        <v>136</v>
      </c>
      <c r="D24" s="16" t="s">
        <v>581</v>
      </c>
      <c r="E24" s="16" t="s">
        <v>134</v>
      </c>
      <c r="F24" s="16" t="s">
        <v>582</v>
      </c>
      <c r="G24" s="16" t="s">
        <v>1199</v>
      </c>
      <c r="H24" s="16" t="s">
        <v>135</v>
      </c>
      <c r="I24" s="16" t="s">
        <v>137</v>
      </c>
      <c r="J24" s="16" t="s">
        <v>575</v>
      </c>
      <c r="K24" s="16" t="s">
        <v>1199</v>
      </c>
      <c r="L24" s="16" t="s">
        <v>583</v>
      </c>
      <c r="M24" s="32" t="s">
        <v>542</v>
      </c>
      <c r="N24" s="16" t="s">
        <v>1285</v>
      </c>
      <c r="O24" s="16" t="s">
        <v>1164</v>
      </c>
      <c r="P24" s="16" t="s">
        <v>1406</v>
      </c>
      <c r="Q24" s="16" t="s">
        <v>542</v>
      </c>
      <c r="R24" s="16">
        <v>0</v>
      </c>
      <c r="S24" s="16" t="s">
        <v>33</v>
      </c>
      <c r="T24" s="20" t="s">
        <v>539</v>
      </c>
      <c r="U24" s="20" t="s">
        <v>539</v>
      </c>
      <c r="V24" s="20" t="s">
        <v>539</v>
      </c>
      <c r="W24" s="20" t="s">
        <v>539</v>
      </c>
      <c r="X24" s="20" t="s">
        <v>539</v>
      </c>
      <c r="Y24" s="20" t="s">
        <v>539</v>
      </c>
      <c r="Z24" s="20" t="s">
        <v>539</v>
      </c>
      <c r="AA24" s="20" t="s">
        <v>539</v>
      </c>
      <c r="AB24" s="20" t="s">
        <v>539</v>
      </c>
      <c r="AC24" s="20" t="s">
        <v>539</v>
      </c>
      <c r="AD24" s="20" t="s">
        <v>539</v>
      </c>
      <c r="AE24" s="20" t="s">
        <v>539</v>
      </c>
      <c r="AF24" s="20" t="s">
        <v>539</v>
      </c>
      <c r="AG24" s="20" t="s">
        <v>539</v>
      </c>
      <c r="AH24" s="20" t="s">
        <v>539</v>
      </c>
      <c r="AI24" s="20" t="s">
        <v>539</v>
      </c>
      <c r="AJ24" s="20" t="s">
        <v>539</v>
      </c>
      <c r="AK24" s="20" t="s">
        <v>539</v>
      </c>
      <c r="AL24" s="20" t="s">
        <v>539</v>
      </c>
      <c r="AM24" s="20" t="s">
        <v>539</v>
      </c>
      <c r="AN24" s="20" t="s">
        <v>539</v>
      </c>
      <c r="AO24" s="20" t="s">
        <v>539</v>
      </c>
      <c r="AP24" s="20" t="s">
        <v>539</v>
      </c>
      <c r="AQ24" s="20" t="s">
        <v>539</v>
      </c>
      <c r="AR24" s="20" t="s">
        <v>539</v>
      </c>
      <c r="AS24" s="20" t="s">
        <v>539</v>
      </c>
      <c r="AT24" s="20" t="s">
        <v>539</v>
      </c>
      <c r="AU24" s="20" t="s">
        <v>539</v>
      </c>
      <c r="AV24" s="20" t="s">
        <v>539</v>
      </c>
      <c r="AW24" s="20" t="s">
        <v>539</v>
      </c>
      <c r="AX24" s="20" t="s">
        <v>539</v>
      </c>
      <c r="AY24" s="20" t="s">
        <v>539</v>
      </c>
      <c r="AZ24" s="20" t="s">
        <v>539</v>
      </c>
      <c r="BA24" s="20" t="s">
        <v>539</v>
      </c>
      <c r="BB24" s="20" t="s">
        <v>539</v>
      </c>
      <c r="BC24" s="20" t="s">
        <v>539</v>
      </c>
      <c r="BD24" s="16" t="s">
        <v>1272</v>
      </c>
      <c r="BE24" s="24" t="s">
        <v>548</v>
      </c>
    </row>
    <row r="25" spans="1:57" ht="108" x14ac:dyDescent="0.45">
      <c r="A25" s="16">
        <f t="shared" si="0"/>
        <v>23</v>
      </c>
      <c r="B25" s="16" t="s">
        <v>138</v>
      </c>
      <c r="C25" s="27" t="s">
        <v>140</v>
      </c>
      <c r="D25" s="16" t="s">
        <v>584</v>
      </c>
      <c r="E25" s="16" t="s">
        <v>585</v>
      </c>
      <c r="F25" s="16" t="s">
        <v>586</v>
      </c>
      <c r="G25" s="16" t="s">
        <v>1197</v>
      </c>
      <c r="H25" s="16" t="s">
        <v>139</v>
      </c>
      <c r="I25" s="16" t="s">
        <v>141</v>
      </c>
      <c r="J25" s="16" t="s">
        <v>587</v>
      </c>
      <c r="K25" s="16" t="s">
        <v>1215</v>
      </c>
      <c r="L25" s="16" t="s">
        <v>341</v>
      </c>
      <c r="M25" s="17" t="s">
        <v>542</v>
      </c>
      <c r="N25" s="16" t="s">
        <v>1285</v>
      </c>
      <c r="O25" s="16" t="s">
        <v>1164</v>
      </c>
      <c r="P25" s="16" t="s">
        <v>1376</v>
      </c>
      <c r="Q25" s="16" t="s">
        <v>542</v>
      </c>
      <c r="R25" s="16">
        <v>0</v>
      </c>
      <c r="S25" s="16" t="s">
        <v>102</v>
      </c>
      <c r="T25" s="20" t="s">
        <v>538</v>
      </c>
      <c r="U25" s="20" t="s">
        <v>538</v>
      </c>
      <c r="V25" s="20" t="s">
        <v>538</v>
      </c>
      <c r="W25" s="20" t="s">
        <v>538</v>
      </c>
      <c r="X25" s="20" t="s">
        <v>538</v>
      </c>
      <c r="Y25" s="20" t="s">
        <v>538</v>
      </c>
      <c r="Z25" s="20" t="s">
        <v>538</v>
      </c>
      <c r="AA25" s="20" t="s">
        <v>538</v>
      </c>
      <c r="AB25" s="20" t="s">
        <v>538</v>
      </c>
      <c r="AC25" s="20" t="s">
        <v>538</v>
      </c>
      <c r="AD25" s="20" t="s">
        <v>538</v>
      </c>
      <c r="AE25" s="20" t="s">
        <v>538</v>
      </c>
      <c r="AF25" s="20" t="s">
        <v>538</v>
      </c>
      <c r="AG25" s="20" t="s">
        <v>538</v>
      </c>
      <c r="AH25" s="20" t="s">
        <v>538</v>
      </c>
      <c r="AI25" s="20" t="s">
        <v>538</v>
      </c>
      <c r="AJ25" s="20" t="s">
        <v>538</v>
      </c>
      <c r="AK25" s="20" t="s">
        <v>538</v>
      </c>
      <c r="AL25" s="20" t="s">
        <v>538</v>
      </c>
      <c r="AM25" s="20" t="s">
        <v>538</v>
      </c>
      <c r="AN25" s="20" t="s">
        <v>538</v>
      </c>
      <c r="AO25" s="20" t="s">
        <v>538</v>
      </c>
      <c r="AP25" s="20" t="s">
        <v>538</v>
      </c>
      <c r="AQ25" s="20" t="s">
        <v>538</v>
      </c>
      <c r="AR25" s="20" t="s">
        <v>538</v>
      </c>
      <c r="AS25" s="20" t="s">
        <v>538</v>
      </c>
      <c r="AT25" s="20" t="s">
        <v>538</v>
      </c>
      <c r="AU25" s="20" t="s">
        <v>538</v>
      </c>
      <c r="AV25" s="20" t="s">
        <v>538</v>
      </c>
      <c r="AW25" s="20" t="s">
        <v>538</v>
      </c>
      <c r="AX25" s="20" t="s">
        <v>538</v>
      </c>
      <c r="AY25" s="20" t="s">
        <v>538</v>
      </c>
      <c r="AZ25" s="20" t="s">
        <v>538</v>
      </c>
      <c r="BA25" s="20" t="s">
        <v>538</v>
      </c>
      <c r="BB25" s="20" t="s">
        <v>538</v>
      </c>
      <c r="BC25" s="20" t="s">
        <v>538</v>
      </c>
      <c r="BD25" s="24"/>
      <c r="BE25" s="24" t="s">
        <v>548</v>
      </c>
    </row>
    <row r="26" spans="1:57" ht="72" x14ac:dyDescent="0.45">
      <c r="A26" s="16">
        <f t="shared" si="0"/>
        <v>24</v>
      </c>
      <c r="B26" s="16" t="s">
        <v>142</v>
      </c>
      <c r="C26" s="27" t="s">
        <v>145</v>
      </c>
      <c r="D26" s="16" t="s">
        <v>588</v>
      </c>
      <c r="E26" s="16" t="s">
        <v>143</v>
      </c>
      <c r="F26" s="16" t="s">
        <v>589</v>
      </c>
      <c r="G26" s="16" t="s">
        <v>1197</v>
      </c>
      <c r="H26" s="16" t="s">
        <v>144</v>
      </c>
      <c r="I26" s="16" t="s">
        <v>146</v>
      </c>
      <c r="J26" s="16" t="s">
        <v>590</v>
      </c>
      <c r="K26" s="16" t="s">
        <v>1228</v>
      </c>
      <c r="L26" s="16" t="s">
        <v>342</v>
      </c>
      <c r="M26" s="32" t="s">
        <v>542</v>
      </c>
      <c r="N26" s="16" t="s">
        <v>1285</v>
      </c>
      <c r="O26" s="16" t="s">
        <v>48</v>
      </c>
      <c r="P26" s="16" t="s">
        <v>1282</v>
      </c>
      <c r="Q26" s="16" t="s">
        <v>542</v>
      </c>
      <c r="R26" s="16">
        <v>0</v>
      </c>
      <c r="S26" s="16" t="s">
        <v>33</v>
      </c>
      <c r="T26" s="20" t="s">
        <v>538</v>
      </c>
      <c r="U26" s="20" t="s">
        <v>538</v>
      </c>
      <c r="V26" s="20" t="s">
        <v>538</v>
      </c>
      <c r="W26" s="20" t="s">
        <v>538</v>
      </c>
      <c r="X26" s="20" t="s">
        <v>538</v>
      </c>
      <c r="Y26" s="20" t="s">
        <v>538</v>
      </c>
      <c r="Z26" s="20" t="s">
        <v>538</v>
      </c>
      <c r="AA26" s="20" t="s">
        <v>538</v>
      </c>
      <c r="AB26" s="20" t="s">
        <v>538</v>
      </c>
      <c r="AC26" s="20" t="s">
        <v>538</v>
      </c>
      <c r="AD26" s="20" t="s">
        <v>538</v>
      </c>
      <c r="AE26" s="20" t="s">
        <v>538</v>
      </c>
      <c r="AF26" s="20" t="s">
        <v>538</v>
      </c>
      <c r="AG26" s="20" t="s">
        <v>538</v>
      </c>
      <c r="AH26" s="20" t="s">
        <v>538</v>
      </c>
      <c r="AI26" s="20" t="s">
        <v>538</v>
      </c>
      <c r="AJ26" s="20" t="s">
        <v>538</v>
      </c>
      <c r="AK26" s="20" t="s">
        <v>538</v>
      </c>
      <c r="AL26" s="20" t="s">
        <v>538</v>
      </c>
      <c r="AM26" s="20" t="s">
        <v>538</v>
      </c>
      <c r="AN26" s="20" t="s">
        <v>538</v>
      </c>
      <c r="AO26" s="20" t="s">
        <v>538</v>
      </c>
      <c r="AP26" s="20" t="s">
        <v>538</v>
      </c>
      <c r="AQ26" s="20" t="s">
        <v>538</v>
      </c>
      <c r="AR26" s="20" t="s">
        <v>538</v>
      </c>
      <c r="AS26" s="20" t="s">
        <v>538</v>
      </c>
      <c r="AT26" s="20" t="s">
        <v>538</v>
      </c>
      <c r="AU26" s="20" t="s">
        <v>538</v>
      </c>
      <c r="AV26" s="20" t="s">
        <v>538</v>
      </c>
      <c r="AW26" s="20" t="s">
        <v>538</v>
      </c>
      <c r="AX26" s="20" t="s">
        <v>538</v>
      </c>
      <c r="AY26" s="20" t="s">
        <v>538</v>
      </c>
      <c r="AZ26" s="20" t="s">
        <v>538</v>
      </c>
      <c r="BA26" s="20" t="s">
        <v>538</v>
      </c>
      <c r="BB26" s="20" t="s">
        <v>538</v>
      </c>
      <c r="BC26" s="20" t="s">
        <v>538</v>
      </c>
      <c r="BD26" s="16" t="s">
        <v>1281</v>
      </c>
      <c r="BE26" s="24" t="s">
        <v>548</v>
      </c>
    </row>
    <row r="27" spans="1:57" ht="144" x14ac:dyDescent="0.45">
      <c r="A27" s="16">
        <f t="shared" si="0"/>
        <v>25</v>
      </c>
      <c r="B27" s="16" t="s">
        <v>147</v>
      </c>
      <c r="C27" s="27" t="s">
        <v>150</v>
      </c>
      <c r="D27" s="16" t="s">
        <v>591</v>
      </c>
      <c r="E27" s="16" t="s">
        <v>148</v>
      </c>
      <c r="F27" s="17" t="s">
        <v>542</v>
      </c>
      <c r="G27" s="16" t="s">
        <v>1207</v>
      </c>
      <c r="H27" s="16" t="s">
        <v>149</v>
      </c>
      <c r="I27" s="16" t="s">
        <v>151</v>
      </c>
      <c r="J27" s="16" t="s">
        <v>592</v>
      </c>
      <c r="K27" s="16" t="s">
        <v>1206</v>
      </c>
      <c r="L27" s="16" t="s">
        <v>343</v>
      </c>
      <c r="M27" s="16" t="s">
        <v>568</v>
      </c>
      <c r="N27" s="16" t="s">
        <v>593</v>
      </c>
      <c r="O27" s="16" t="s">
        <v>570</v>
      </c>
      <c r="P27" s="16" t="s">
        <v>542</v>
      </c>
      <c r="Q27" s="16" t="s">
        <v>1441</v>
      </c>
      <c r="R27" s="16">
        <v>0</v>
      </c>
      <c r="S27" s="16" t="s">
        <v>39</v>
      </c>
      <c r="T27" s="20" t="s">
        <v>539</v>
      </c>
      <c r="U27" s="20" t="s">
        <v>539</v>
      </c>
      <c r="V27" s="20" t="s">
        <v>539</v>
      </c>
      <c r="W27" s="20" t="s">
        <v>539</v>
      </c>
      <c r="X27" s="20" t="s">
        <v>539</v>
      </c>
      <c r="Y27" s="20" t="s">
        <v>539</v>
      </c>
      <c r="Z27" s="20" t="s">
        <v>539</v>
      </c>
      <c r="AA27" s="20" t="s">
        <v>539</v>
      </c>
      <c r="AB27" s="20" t="s">
        <v>539</v>
      </c>
      <c r="AC27" s="20" t="s">
        <v>539</v>
      </c>
      <c r="AD27" s="20" t="s">
        <v>539</v>
      </c>
      <c r="AE27" s="20" t="s">
        <v>539</v>
      </c>
      <c r="AF27" s="20" t="s">
        <v>539</v>
      </c>
      <c r="AG27" s="20" t="s">
        <v>539</v>
      </c>
      <c r="AH27" s="20" t="s">
        <v>539</v>
      </c>
      <c r="AI27" s="20" t="s">
        <v>539</v>
      </c>
      <c r="AJ27" s="20" t="s">
        <v>539</v>
      </c>
      <c r="AK27" s="20" t="s">
        <v>539</v>
      </c>
      <c r="AL27" s="20" t="s">
        <v>539</v>
      </c>
      <c r="AM27" s="20" t="s">
        <v>539</v>
      </c>
      <c r="AN27" s="20" t="s">
        <v>539</v>
      </c>
      <c r="AO27" s="20" t="s">
        <v>539</v>
      </c>
      <c r="AP27" s="20" t="s">
        <v>539</v>
      </c>
      <c r="AQ27" s="20" t="s">
        <v>539</v>
      </c>
      <c r="AR27" s="20" t="s">
        <v>539</v>
      </c>
      <c r="AS27" s="20" t="s">
        <v>539</v>
      </c>
      <c r="AT27" s="20" t="s">
        <v>539</v>
      </c>
      <c r="AU27" s="20" t="s">
        <v>539</v>
      </c>
      <c r="AV27" s="20" t="s">
        <v>539</v>
      </c>
      <c r="AW27" s="20" t="s">
        <v>539</v>
      </c>
      <c r="AX27" s="20" t="s">
        <v>539</v>
      </c>
      <c r="AY27" s="20" t="s">
        <v>539</v>
      </c>
      <c r="AZ27" s="20" t="s">
        <v>539</v>
      </c>
      <c r="BA27" s="20" t="s">
        <v>539</v>
      </c>
      <c r="BB27" s="20" t="s">
        <v>539</v>
      </c>
      <c r="BC27" s="20" t="s">
        <v>539</v>
      </c>
      <c r="BD27" s="16" t="s">
        <v>1273</v>
      </c>
      <c r="BE27" s="24" t="s">
        <v>548</v>
      </c>
    </row>
    <row r="28" spans="1:57" ht="72" x14ac:dyDescent="0.45">
      <c r="A28" s="16">
        <f t="shared" si="0"/>
        <v>26</v>
      </c>
      <c r="B28" s="16" t="s">
        <v>152</v>
      </c>
      <c r="C28" s="27" t="s">
        <v>154</v>
      </c>
      <c r="D28" s="16" t="s">
        <v>594</v>
      </c>
      <c r="E28" s="16" t="s">
        <v>153</v>
      </c>
      <c r="F28" s="16" t="s">
        <v>595</v>
      </c>
      <c r="G28" s="16" t="s">
        <v>1247</v>
      </c>
      <c r="H28" s="28" t="s">
        <v>596</v>
      </c>
      <c r="I28" s="16" t="s">
        <v>597</v>
      </c>
      <c r="J28" s="16" t="s">
        <v>575</v>
      </c>
      <c r="K28" s="16" t="s">
        <v>1216</v>
      </c>
      <c r="L28" s="16" t="s">
        <v>338</v>
      </c>
      <c r="M28" s="16" t="s">
        <v>568</v>
      </c>
      <c r="N28" s="16" t="s">
        <v>381</v>
      </c>
      <c r="O28" s="16" t="s">
        <v>1154</v>
      </c>
      <c r="P28" s="16" t="s">
        <v>542</v>
      </c>
      <c r="Q28" s="16" t="s">
        <v>1303</v>
      </c>
      <c r="R28" s="16">
        <v>0</v>
      </c>
      <c r="S28" s="16" t="s">
        <v>33</v>
      </c>
      <c r="T28" s="20" t="s">
        <v>539</v>
      </c>
      <c r="U28" s="20" t="s">
        <v>539</v>
      </c>
      <c r="V28" s="20" t="s">
        <v>539</v>
      </c>
      <c r="W28" s="20" t="s">
        <v>539</v>
      </c>
      <c r="X28" s="20" t="s">
        <v>539</v>
      </c>
      <c r="Y28" s="20" t="s">
        <v>539</v>
      </c>
      <c r="Z28" s="20" t="s">
        <v>539</v>
      </c>
      <c r="AA28" s="20" t="s">
        <v>539</v>
      </c>
      <c r="AB28" s="20" t="s">
        <v>539</v>
      </c>
      <c r="AC28" s="20" t="s">
        <v>539</v>
      </c>
      <c r="AD28" s="20" t="s">
        <v>539</v>
      </c>
      <c r="AE28" s="20" t="s">
        <v>539</v>
      </c>
      <c r="AF28" s="20" t="s">
        <v>539</v>
      </c>
      <c r="AG28" s="20" t="s">
        <v>539</v>
      </c>
      <c r="AH28" s="20" t="s">
        <v>539</v>
      </c>
      <c r="AI28" s="20" t="s">
        <v>539</v>
      </c>
      <c r="AJ28" s="20" t="s">
        <v>539</v>
      </c>
      <c r="AK28" s="20" t="s">
        <v>539</v>
      </c>
      <c r="AL28" s="20" t="s">
        <v>539</v>
      </c>
      <c r="AM28" s="20" t="s">
        <v>539</v>
      </c>
      <c r="AN28" s="20" t="s">
        <v>539</v>
      </c>
      <c r="AO28" s="20" t="s">
        <v>539</v>
      </c>
      <c r="AP28" s="20" t="s">
        <v>539</v>
      </c>
      <c r="AQ28" s="20" t="s">
        <v>539</v>
      </c>
      <c r="AR28" s="20" t="s">
        <v>539</v>
      </c>
      <c r="AS28" s="20" t="s">
        <v>539</v>
      </c>
      <c r="AT28" s="20" t="s">
        <v>539</v>
      </c>
      <c r="AU28" s="20" t="s">
        <v>539</v>
      </c>
      <c r="AV28" s="20" t="s">
        <v>539</v>
      </c>
      <c r="AW28" s="20" t="s">
        <v>539</v>
      </c>
      <c r="AX28" s="20" t="s">
        <v>539</v>
      </c>
      <c r="AY28" s="20" t="s">
        <v>539</v>
      </c>
      <c r="AZ28" s="20" t="s">
        <v>539</v>
      </c>
      <c r="BA28" s="20" t="s">
        <v>539</v>
      </c>
      <c r="BB28" s="20" t="s">
        <v>539</v>
      </c>
      <c r="BC28" s="20" t="s">
        <v>539</v>
      </c>
      <c r="BD28" s="16" t="s">
        <v>1274</v>
      </c>
      <c r="BE28" s="24" t="s">
        <v>548</v>
      </c>
    </row>
    <row r="29" spans="1:57" ht="180" x14ac:dyDescent="0.45">
      <c r="A29" s="16">
        <f t="shared" si="0"/>
        <v>27</v>
      </c>
      <c r="B29" s="16" t="s">
        <v>156</v>
      </c>
      <c r="C29" s="27" t="s">
        <v>158</v>
      </c>
      <c r="D29" s="16" t="s">
        <v>598</v>
      </c>
      <c r="E29" s="16" t="s">
        <v>599</v>
      </c>
      <c r="F29" s="16" t="s">
        <v>600</v>
      </c>
      <c r="G29" s="16" t="s">
        <v>1245</v>
      </c>
      <c r="H29" s="16" t="s">
        <v>157</v>
      </c>
      <c r="I29" s="16" t="s">
        <v>159</v>
      </c>
      <c r="J29" s="16" t="s">
        <v>575</v>
      </c>
      <c r="K29" s="16" t="s">
        <v>1244</v>
      </c>
      <c r="L29" s="16" t="s">
        <v>344</v>
      </c>
      <c r="M29" s="16" t="s">
        <v>568</v>
      </c>
      <c r="N29" s="16" t="s">
        <v>376</v>
      </c>
      <c r="O29" s="16" t="s">
        <v>1154</v>
      </c>
      <c r="P29" s="18" t="s">
        <v>542</v>
      </c>
      <c r="Q29" s="18" t="s">
        <v>1094</v>
      </c>
      <c r="R29" s="16">
        <v>0</v>
      </c>
      <c r="S29" s="16" t="s">
        <v>33</v>
      </c>
      <c r="T29" s="20" t="s">
        <v>539</v>
      </c>
      <c r="U29" s="20" t="s">
        <v>539</v>
      </c>
      <c r="V29" s="20" t="s">
        <v>539</v>
      </c>
      <c r="W29" s="20" t="s">
        <v>539</v>
      </c>
      <c r="X29" s="20" t="s">
        <v>539</v>
      </c>
      <c r="Y29" s="20" t="s">
        <v>539</v>
      </c>
      <c r="Z29" s="20" t="s">
        <v>539</v>
      </c>
      <c r="AA29" s="20" t="s">
        <v>539</v>
      </c>
      <c r="AB29" s="20" t="s">
        <v>539</v>
      </c>
      <c r="AC29" s="20" t="s">
        <v>539</v>
      </c>
      <c r="AD29" s="20" t="s">
        <v>539</v>
      </c>
      <c r="AE29" s="20" t="s">
        <v>539</v>
      </c>
      <c r="AF29" s="20" t="s">
        <v>539</v>
      </c>
      <c r="AG29" s="20" t="s">
        <v>539</v>
      </c>
      <c r="AH29" s="20" t="s">
        <v>539</v>
      </c>
      <c r="AI29" s="20" t="s">
        <v>539</v>
      </c>
      <c r="AJ29" s="20" t="s">
        <v>539</v>
      </c>
      <c r="AK29" s="20" t="s">
        <v>539</v>
      </c>
      <c r="AL29" s="20" t="s">
        <v>539</v>
      </c>
      <c r="AM29" s="20" t="s">
        <v>539</v>
      </c>
      <c r="AN29" s="20" t="s">
        <v>539</v>
      </c>
      <c r="AO29" s="20" t="s">
        <v>539</v>
      </c>
      <c r="AP29" s="20" t="s">
        <v>539</v>
      </c>
      <c r="AQ29" s="20" t="s">
        <v>539</v>
      </c>
      <c r="AR29" s="20" t="s">
        <v>539</v>
      </c>
      <c r="AS29" s="20" t="s">
        <v>539</v>
      </c>
      <c r="AT29" s="20" t="s">
        <v>539</v>
      </c>
      <c r="AU29" s="20" t="s">
        <v>539</v>
      </c>
      <c r="AV29" s="20" t="s">
        <v>539</v>
      </c>
      <c r="AW29" s="20" t="s">
        <v>539</v>
      </c>
      <c r="AX29" s="20" t="s">
        <v>539</v>
      </c>
      <c r="AY29" s="20" t="s">
        <v>539</v>
      </c>
      <c r="AZ29" s="20" t="s">
        <v>539</v>
      </c>
      <c r="BA29" s="20" t="s">
        <v>539</v>
      </c>
      <c r="BB29" s="20" t="s">
        <v>539</v>
      </c>
      <c r="BC29" s="20" t="s">
        <v>539</v>
      </c>
      <c r="BD29" s="16" t="s">
        <v>1272</v>
      </c>
      <c r="BE29" s="24" t="s">
        <v>548</v>
      </c>
    </row>
    <row r="30" spans="1:57" ht="90" x14ac:dyDescent="0.45">
      <c r="A30" s="16">
        <f t="shared" si="0"/>
        <v>28</v>
      </c>
      <c r="B30" s="16" t="s">
        <v>160</v>
      </c>
      <c r="C30" s="27" t="s">
        <v>163</v>
      </c>
      <c r="D30" s="16" t="s">
        <v>601</v>
      </c>
      <c r="E30" s="16" t="s">
        <v>161</v>
      </c>
      <c r="F30" s="16" t="s">
        <v>602</v>
      </c>
      <c r="G30" s="16" t="s">
        <v>1238</v>
      </c>
      <c r="H30" s="16" t="s">
        <v>162</v>
      </c>
      <c r="I30" s="16" t="s">
        <v>164</v>
      </c>
      <c r="J30" s="16" t="s">
        <v>575</v>
      </c>
      <c r="K30" s="16" t="s">
        <v>1256</v>
      </c>
      <c r="L30" s="18" t="s">
        <v>1304</v>
      </c>
      <c r="M30" s="16" t="s">
        <v>568</v>
      </c>
      <c r="N30" s="16" t="s">
        <v>603</v>
      </c>
      <c r="O30" s="18" t="s">
        <v>1166</v>
      </c>
      <c r="P30" s="16" t="s">
        <v>1529</v>
      </c>
      <c r="Q30" s="16" t="s">
        <v>542</v>
      </c>
      <c r="R30" s="16">
        <v>0</v>
      </c>
      <c r="S30" s="16" t="s">
        <v>33</v>
      </c>
      <c r="T30" s="20" t="s">
        <v>539</v>
      </c>
      <c r="U30" s="20" t="s">
        <v>539</v>
      </c>
      <c r="V30" s="20" t="s">
        <v>539</v>
      </c>
      <c r="W30" s="20" t="s">
        <v>539</v>
      </c>
      <c r="X30" s="20" t="s">
        <v>539</v>
      </c>
      <c r="Y30" s="20" t="s">
        <v>539</v>
      </c>
      <c r="Z30" s="20" t="s">
        <v>539</v>
      </c>
      <c r="AA30" s="20" t="s">
        <v>539</v>
      </c>
      <c r="AB30" s="20" t="s">
        <v>539</v>
      </c>
      <c r="AC30" s="20" t="s">
        <v>539</v>
      </c>
      <c r="AD30" s="20" t="s">
        <v>539</v>
      </c>
      <c r="AE30" s="20" t="s">
        <v>539</v>
      </c>
      <c r="AF30" s="20" t="s">
        <v>539</v>
      </c>
      <c r="AG30" s="20" t="s">
        <v>539</v>
      </c>
      <c r="AH30" s="20" t="s">
        <v>539</v>
      </c>
      <c r="AI30" s="20" t="s">
        <v>539</v>
      </c>
      <c r="AJ30" s="20" t="s">
        <v>539</v>
      </c>
      <c r="AK30" s="20" t="s">
        <v>539</v>
      </c>
      <c r="AL30" s="20" t="s">
        <v>539</v>
      </c>
      <c r="AM30" s="20" t="s">
        <v>539</v>
      </c>
      <c r="AN30" s="20" t="s">
        <v>539</v>
      </c>
      <c r="AO30" s="20" t="s">
        <v>539</v>
      </c>
      <c r="AP30" s="20" t="s">
        <v>539</v>
      </c>
      <c r="AQ30" s="20" t="s">
        <v>539</v>
      </c>
      <c r="AR30" s="20" t="s">
        <v>539</v>
      </c>
      <c r="AS30" s="20" t="s">
        <v>539</v>
      </c>
      <c r="AT30" s="20" t="s">
        <v>539</v>
      </c>
      <c r="AU30" s="20" t="s">
        <v>539</v>
      </c>
      <c r="AV30" s="20" t="s">
        <v>539</v>
      </c>
      <c r="AW30" s="20" t="s">
        <v>539</v>
      </c>
      <c r="AX30" s="20" t="s">
        <v>539</v>
      </c>
      <c r="AY30" s="20" t="s">
        <v>539</v>
      </c>
      <c r="AZ30" s="20" t="s">
        <v>539</v>
      </c>
      <c r="BA30" s="20" t="s">
        <v>539</v>
      </c>
      <c r="BB30" s="20" t="s">
        <v>539</v>
      </c>
      <c r="BC30" s="20" t="s">
        <v>539</v>
      </c>
      <c r="BD30" s="16" t="s">
        <v>1275</v>
      </c>
      <c r="BE30" s="24" t="s">
        <v>548</v>
      </c>
    </row>
    <row r="31" spans="1:57" ht="144" x14ac:dyDescent="0.45">
      <c r="A31" s="16">
        <f t="shared" si="0"/>
        <v>29</v>
      </c>
      <c r="B31" s="16" t="s">
        <v>165</v>
      </c>
      <c r="C31" s="27" t="s">
        <v>168</v>
      </c>
      <c r="D31" s="16" t="s">
        <v>604</v>
      </c>
      <c r="E31" s="16" t="s">
        <v>166</v>
      </c>
      <c r="F31" s="16" t="s">
        <v>605</v>
      </c>
      <c r="G31" s="16" t="s">
        <v>1208</v>
      </c>
      <c r="H31" s="16" t="s">
        <v>167</v>
      </c>
      <c r="I31" s="16" t="s">
        <v>169</v>
      </c>
      <c r="J31" s="16" t="s">
        <v>575</v>
      </c>
      <c r="K31" s="16" t="s">
        <v>1206</v>
      </c>
      <c r="L31" s="16" t="s">
        <v>345</v>
      </c>
      <c r="M31" s="17" t="s">
        <v>542</v>
      </c>
      <c r="N31" s="16" t="s">
        <v>1284</v>
      </c>
      <c r="O31" s="16" t="s">
        <v>48</v>
      </c>
      <c r="P31" s="16" t="s">
        <v>542</v>
      </c>
      <c r="Q31" s="16" t="s">
        <v>542</v>
      </c>
      <c r="R31" s="16">
        <v>0</v>
      </c>
      <c r="S31" s="16" t="s">
        <v>33</v>
      </c>
      <c r="T31" s="20" t="s">
        <v>538</v>
      </c>
      <c r="U31" s="20" t="s">
        <v>538</v>
      </c>
      <c r="V31" s="20" t="s">
        <v>538</v>
      </c>
      <c r="W31" s="20" t="s">
        <v>538</v>
      </c>
      <c r="X31" s="20" t="s">
        <v>538</v>
      </c>
      <c r="Y31" s="20" t="s">
        <v>538</v>
      </c>
      <c r="Z31" s="20" t="s">
        <v>538</v>
      </c>
      <c r="AA31" s="20" t="s">
        <v>538</v>
      </c>
      <c r="AB31" s="20" t="s">
        <v>538</v>
      </c>
      <c r="AC31" s="20" t="s">
        <v>538</v>
      </c>
      <c r="AD31" s="20" t="s">
        <v>538</v>
      </c>
      <c r="AE31" s="20" t="s">
        <v>538</v>
      </c>
      <c r="AF31" s="20" t="s">
        <v>538</v>
      </c>
      <c r="AG31" s="20" t="s">
        <v>538</v>
      </c>
      <c r="AH31" s="20" t="s">
        <v>538</v>
      </c>
      <c r="AI31" s="20" t="s">
        <v>538</v>
      </c>
      <c r="AJ31" s="20" t="s">
        <v>538</v>
      </c>
      <c r="AK31" s="20" t="s">
        <v>538</v>
      </c>
      <c r="AL31" s="20" t="s">
        <v>538</v>
      </c>
      <c r="AM31" s="20" t="s">
        <v>538</v>
      </c>
      <c r="AN31" s="20" t="s">
        <v>538</v>
      </c>
      <c r="AO31" s="20" t="s">
        <v>538</v>
      </c>
      <c r="AP31" s="20" t="s">
        <v>538</v>
      </c>
      <c r="AQ31" s="20" t="s">
        <v>538</v>
      </c>
      <c r="AR31" s="20" t="s">
        <v>538</v>
      </c>
      <c r="AS31" s="20" t="s">
        <v>538</v>
      </c>
      <c r="AT31" s="20" t="s">
        <v>538</v>
      </c>
      <c r="AU31" s="20" t="s">
        <v>538</v>
      </c>
      <c r="AV31" s="20" t="s">
        <v>538</v>
      </c>
      <c r="AW31" s="20" t="s">
        <v>538</v>
      </c>
      <c r="AX31" s="20" t="s">
        <v>538</v>
      </c>
      <c r="AY31" s="20" t="s">
        <v>538</v>
      </c>
      <c r="AZ31" s="20" t="s">
        <v>538</v>
      </c>
      <c r="BA31" s="20" t="s">
        <v>538</v>
      </c>
      <c r="BB31" s="20" t="s">
        <v>538</v>
      </c>
      <c r="BC31" s="20" t="s">
        <v>538</v>
      </c>
      <c r="BD31" s="16"/>
      <c r="BE31" s="24" t="s">
        <v>548</v>
      </c>
    </row>
    <row r="32" spans="1:57" ht="90" x14ac:dyDescent="0.45">
      <c r="A32" s="16">
        <f t="shared" si="0"/>
        <v>30</v>
      </c>
      <c r="B32" s="16" t="s">
        <v>170</v>
      </c>
      <c r="C32" s="27" t="s">
        <v>173</v>
      </c>
      <c r="D32" s="16" t="s">
        <v>606</v>
      </c>
      <c r="E32" s="16" t="s">
        <v>171</v>
      </c>
      <c r="F32" s="16" t="s">
        <v>607</v>
      </c>
      <c r="G32" s="16" t="s">
        <v>1207</v>
      </c>
      <c r="H32" s="16" t="s">
        <v>172</v>
      </c>
      <c r="I32" s="16" t="s">
        <v>174</v>
      </c>
      <c r="J32" s="16" t="s">
        <v>575</v>
      </c>
      <c r="K32" s="16" t="s">
        <v>1215</v>
      </c>
      <c r="L32" s="16" t="s">
        <v>346</v>
      </c>
      <c r="M32" s="16" t="s">
        <v>537</v>
      </c>
      <c r="N32" s="16" t="s">
        <v>608</v>
      </c>
      <c r="O32" s="16" t="s">
        <v>1154</v>
      </c>
      <c r="P32" s="16" t="s">
        <v>609</v>
      </c>
      <c r="Q32" s="16" t="s">
        <v>542</v>
      </c>
      <c r="R32" s="16">
        <v>0</v>
      </c>
      <c r="S32" s="16" t="s">
        <v>33</v>
      </c>
      <c r="T32" s="20" t="s">
        <v>539</v>
      </c>
      <c r="U32" s="20" t="s">
        <v>539</v>
      </c>
      <c r="V32" s="20" t="s">
        <v>539</v>
      </c>
      <c r="W32" s="20" t="s">
        <v>539</v>
      </c>
      <c r="X32" s="20" t="s">
        <v>539</v>
      </c>
      <c r="Y32" s="20" t="s">
        <v>539</v>
      </c>
      <c r="Z32" s="20" t="s">
        <v>539</v>
      </c>
      <c r="AA32" s="20" t="s">
        <v>539</v>
      </c>
      <c r="AB32" s="20" t="s">
        <v>539</v>
      </c>
      <c r="AC32" s="20" t="s">
        <v>539</v>
      </c>
      <c r="AD32" s="20" t="s">
        <v>539</v>
      </c>
      <c r="AE32" s="20" t="s">
        <v>539</v>
      </c>
      <c r="AF32" s="20" t="s">
        <v>539</v>
      </c>
      <c r="AG32" s="20" t="s">
        <v>539</v>
      </c>
      <c r="AH32" s="20" t="s">
        <v>539</v>
      </c>
      <c r="AI32" s="20" t="s">
        <v>539</v>
      </c>
      <c r="AJ32" s="20" t="s">
        <v>539</v>
      </c>
      <c r="AK32" s="20" t="s">
        <v>539</v>
      </c>
      <c r="AL32" s="20" t="s">
        <v>539</v>
      </c>
      <c r="AM32" s="20" t="s">
        <v>539</v>
      </c>
      <c r="AN32" s="20" t="s">
        <v>539</v>
      </c>
      <c r="AO32" s="20" t="s">
        <v>539</v>
      </c>
      <c r="AP32" s="20" t="s">
        <v>539</v>
      </c>
      <c r="AQ32" s="20" t="s">
        <v>539</v>
      </c>
      <c r="AR32" s="20" t="s">
        <v>539</v>
      </c>
      <c r="AS32" s="20" t="s">
        <v>539</v>
      </c>
      <c r="AT32" s="20" t="s">
        <v>539</v>
      </c>
      <c r="AU32" s="20" t="s">
        <v>539</v>
      </c>
      <c r="AV32" s="20" t="s">
        <v>539</v>
      </c>
      <c r="AW32" s="20" t="s">
        <v>539</v>
      </c>
      <c r="AX32" s="20" t="s">
        <v>539</v>
      </c>
      <c r="AY32" s="20" t="s">
        <v>539</v>
      </c>
      <c r="AZ32" s="20" t="s">
        <v>539</v>
      </c>
      <c r="BA32" s="20" t="s">
        <v>539</v>
      </c>
      <c r="BB32" s="20" t="s">
        <v>539</v>
      </c>
      <c r="BC32" s="20" t="s">
        <v>539</v>
      </c>
      <c r="BD32" s="16" t="s">
        <v>1276</v>
      </c>
      <c r="BE32" s="24" t="s">
        <v>548</v>
      </c>
    </row>
    <row r="33" spans="1:57" ht="72" x14ac:dyDescent="0.45">
      <c r="A33" s="16">
        <f t="shared" si="0"/>
        <v>31</v>
      </c>
      <c r="B33" s="16" t="s">
        <v>175</v>
      </c>
      <c r="C33" s="27" t="s">
        <v>177</v>
      </c>
      <c r="D33" s="16" t="s">
        <v>610</v>
      </c>
      <c r="E33" s="16" t="s">
        <v>1171</v>
      </c>
      <c r="F33" s="17" t="s">
        <v>542</v>
      </c>
      <c r="G33" s="16" t="s">
        <v>1226</v>
      </c>
      <c r="H33" s="16" t="s">
        <v>176</v>
      </c>
      <c r="I33" s="16" t="s">
        <v>178</v>
      </c>
      <c r="J33" s="16" t="s">
        <v>575</v>
      </c>
      <c r="K33" s="16" t="s">
        <v>1215</v>
      </c>
      <c r="L33" s="16" t="s">
        <v>611</v>
      </c>
      <c r="M33" s="17" t="s">
        <v>542</v>
      </c>
      <c r="N33" s="16" t="s">
        <v>778</v>
      </c>
      <c r="O33" s="16" t="s">
        <v>1165</v>
      </c>
      <c r="P33" s="18" t="s">
        <v>542</v>
      </c>
      <c r="Q33" s="18" t="s">
        <v>542</v>
      </c>
      <c r="R33" s="16">
        <v>0</v>
      </c>
      <c r="S33" s="16" t="s">
        <v>49</v>
      </c>
      <c r="T33" s="20" t="s">
        <v>538</v>
      </c>
      <c r="U33" s="20" t="s">
        <v>538</v>
      </c>
      <c r="V33" s="20" t="s">
        <v>538</v>
      </c>
      <c r="W33" s="20" t="s">
        <v>538</v>
      </c>
      <c r="X33" s="20" t="s">
        <v>538</v>
      </c>
      <c r="Y33" s="20" t="s">
        <v>538</v>
      </c>
      <c r="Z33" s="20" t="s">
        <v>538</v>
      </c>
      <c r="AA33" s="20" t="s">
        <v>538</v>
      </c>
      <c r="AB33" s="20" t="s">
        <v>538</v>
      </c>
      <c r="AC33" s="20" t="s">
        <v>538</v>
      </c>
      <c r="AD33" s="20" t="s">
        <v>538</v>
      </c>
      <c r="AE33" s="20" t="s">
        <v>538</v>
      </c>
      <c r="AF33" s="20" t="s">
        <v>538</v>
      </c>
      <c r="AG33" s="20" t="s">
        <v>538</v>
      </c>
      <c r="AH33" s="20" t="s">
        <v>538</v>
      </c>
      <c r="AI33" s="20" t="s">
        <v>538</v>
      </c>
      <c r="AJ33" s="20" t="s">
        <v>538</v>
      </c>
      <c r="AK33" s="20" t="s">
        <v>538</v>
      </c>
      <c r="AL33" s="20" t="s">
        <v>538</v>
      </c>
      <c r="AM33" s="20" t="s">
        <v>538</v>
      </c>
      <c r="AN33" s="20" t="s">
        <v>538</v>
      </c>
      <c r="AO33" s="20" t="s">
        <v>538</v>
      </c>
      <c r="AP33" s="20" t="s">
        <v>538</v>
      </c>
      <c r="AQ33" s="20" t="s">
        <v>538</v>
      </c>
      <c r="AR33" s="20" t="s">
        <v>538</v>
      </c>
      <c r="AS33" s="20" t="s">
        <v>538</v>
      </c>
      <c r="AT33" s="20" t="s">
        <v>538</v>
      </c>
      <c r="AU33" s="20" t="s">
        <v>538</v>
      </c>
      <c r="AV33" s="20" t="s">
        <v>538</v>
      </c>
      <c r="AW33" s="20" t="s">
        <v>538</v>
      </c>
      <c r="AX33" s="20" t="s">
        <v>538</v>
      </c>
      <c r="AY33" s="20" t="s">
        <v>538</v>
      </c>
      <c r="AZ33" s="20" t="s">
        <v>538</v>
      </c>
      <c r="BA33" s="20" t="s">
        <v>538</v>
      </c>
      <c r="BB33" s="20" t="s">
        <v>538</v>
      </c>
      <c r="BC33" s="20" t="s">
        <v>538</v>
      </c>
      <c r="BD33" s="18" t="s">
        <v>612</v>
      </c>
      <c r="BE33" s="24" t="s">
        <v>548</v>
      </c>
    </row>
    <row r="34" spans="1:57" ht="108" x14ac:dyDescent="0.45">
      <c r="A34" s="16">
        <f t="shared" si="0"/>
        <v>32</v>
      </c>
      <c r="B34" s="16" t="s">
        <v>179</v>
      </c>
      <c r="C34" s="27" t="s">
        <v>536</v>
      </c>
      <c r="D34" s="16" t="s">
        <v>613</v>
      </c>
      <c r="E34" s="16" t="s">
        <v>180</v>
      </c>
      <c r="F34" s="16" t="s">
        <v>614</v>
      </c>
      <c r="G34" s="16" t="s">
        <v>1226</v>
      </c>
      <c r="H34" s="16" t="s">
        <v>181</v>
      </c>
      <c r="I34" s="16" t="s">
        <v>182</v>
      </c>
      <c r="J34" s="16" t="s">
        <v>566</v>
      </c>
      <c r="K34" s="16" t="s">
        <v>1215</v>
      </c>
      <c r="L34" s="16" t="s">
        <v>338</v>
      </c>
      <c r="M34" s="16" t="s">
        <v>568</v>
      </c>
      <c r="N34" s="16" t="s">
        <v>376</v>
      </c>
      <c r="O34" s="16" t="s">
        <v>615</v>
      </c>
      <c r="P34" s="18" t="s">
        <v>616</v>
      </c>
      <c r="Q34" s="18" t="s">
        <v>1155</v>
      </c>
      <c r="R34" s="16">
        <v>0</v>
      </c>
      <c r="S34" s="16" t="s">
        <v>33</v>
      </c>
      <c r="T34" s="20" t="s">
        <v>539</v>
      </c>
      <c r="U34" s="20" t="s">
        <v>539</v>
      </c>
      <c r="V34" s="20" t="s">
        <v>539</v>
      </c>
      <c r="W34" s="20" t="s">
        <v>539</v>
      </c>
      <c r="X34" s="20" t="s">
        <v>539</v>
      </c>
      <c r="Y34" s="20" t="s">
        <v>539</v>
      </c>
      <c r="Z34" s="20" t="s">
        <v>539</v>
      </c>
      <c r="AA34" s="20" t="s">
        <v>539</v>
      </c>
      <c r="AB34" s="20" t="s">
        <v>539</v>
      </c>
      <c r="AC34" s="20" t="s">
        <v>539</v>
      </c>
      <c r="AD34" s="20" t="s">
        <v>539</v>
      </c>
      <c r="AE34" s="20" t="s">
        <v>539</v>
      </c>
      <c r="AF34" s="20" t="s">
        <v>539</v>
      </c>
      <c r="AG34" s="20" t="s">
        <v>539</v>
      </c>
      <c r="AH34" s="20" t="s">
        <v>539</v>
      </c>
      <c r="AI34" s="20" t="s">
        <v>539</v>
      </c>
      <c r="AJ34" s="20" t="s">
        <v>539</v>
      </c>
      <c r="AK34" s="20" t="s">
        <v>539</v>
      </c>
      <c r="AL34" s="20" t="s">
        <v>539</v>
      </c>
      <c r="AM34" s="20" t="s">
        <v>539</v>
      </c>
      <c r="AN34" s="20" t="s">
        <v>539</v>
      </c>
      <c r="AO34" s="20" t="s">
        <v>539</v>
      </c>
      <c r="AP34" s="20" t="s">
        <v>539</v>
      </c>
      <c r="AQ34" s="20" t="s">
        <v>539</v>
      </c>
      <c r="AR34" s="20" t="s">
        <v>539</v>
      </c>
      <c r="AS34" s="20" t="s">
        <v>539</v>
      </c>
      <c r="AT34" s="20" t="s">
        <v>539</v>
      </c>
      <c r="AU34" s="20" t="s">
        <v>539</v>
      </c>
      <c r="AV34" s="20" t="s">
        <v>539</v>
      </c>
      <c r="AW34" s="20" t="s">
        <v>539</v>
      </c>
      <c r="AX34" s="20" t="s">
        <v>539</v>
      </c>
      <c r="AY34" s="20" t="s">
        <v>539</v>
      </c>
      <c r="AZ34" s="20" t="s">
        <v>539</v>
      </c>
      <c r="BA34" s="20" t="s">
        <v>539</v>
      </c>
      <c r="BB34" s="20" t="s">
        <v>539</v>
      </c>
      <c r="BC34" s="20" t="s">
        <v>539</v>
      </c>
      <c r="BD34" s="16" t="s">
        <v>1277</v>
      </c>
      <c r="BE34" s="24" t="s">
        <v>548</v>
      </c>
    </row>
    <row r="35" spans="1:57" ht="288" x14ac:dyDescent="0.45">
      <c r="A35" s="16">
        <f t="shared" si="0"/>
        <v>33</v>
      </c>
      <c r="B35" s="16" t="s">
        <v>311</v>
      </c>
      <c r="C35" s="27" t="s">
        <v>314</v>
      </c>
      <c r="D35" s="16" t="s">
        <v>617</v>
      </c>
      <c r="E35" s="16" t="s">
        <v>312</v>
      </c>
      <c r="F35" s="16" t="s">
        <v>618</v>
      </c>
      <c r="G35" s="16" t="s">
        <v>1211</v>
      </c>
      <c r="H35" s="16" t="s">
        <v>313</v>
      </c>
      <c r="I35" s="16" t="s">
        <v>315</v>
      </c>
      <c r="J35" s="16" t="s">
        <v>619</v>
      </c>
      <c r="K35" s="16" t="s">
        <v>1240</v>
      </c>
      <c r="L35" s="16" t="s">
        <v>330</v>
      </c>
      <c r="M35" s="16" t="s">
        <v>568</v>
      </c>
      <c r="N35" s="16" t="s">
        <v>1184</v>
      </c>
      <c r="O35" s="16" t="s">
        <v>615</v>
      </c>
      <c r="P35" s="18" t="s">
        <v>1185</v>
      </c>
      <c r="Q35" s="18" t="s">
        <v>1407</v>
      </c>
      <c r="R35" s="16">
        <v>1</v>
      </c>
      <c r="S35" s="16" t="s">
        <v>33</v>
      </c>
      <c r="T35" s="20" t="s">
        <v>539</v>
      </c>
      <c r="U35" s="20" t="s">
        <v>539</v>
      </c>
      <c r="V35" s="20" t="s">
        <v>539</v>
      </c>
      <c r="W35" s="20" t="s">
        <v>539</v>
      </c>
      <c r="X35" s="20" t="s">
        <v>539</v>
      </c>
      <c r="Y35" s="20" t="s">
        <v>539</v>
      </c>
      <c r="Z35" s="20" t="s">
        <v>539</v>
      </c>
      <c r="AA35" s="20" t="s">
        <v>539</v>
      </c>
      <c r="AB35" s="20" t="s">
        <v>539</v>
      </c>
      <c r="AC35" s="20" t="s">
        <v>539</v>
      </c>
      <c r="AD35" s="20" t="s">
        <v>539</v>
      </c>
      <c r="AE35" s="20" t="s">
        <v>539</v>
      </c>
      <c r="AF35" s="20" t="s">
        <v>539</v>
      </c>
      <c r="AG35" s="20" t="s">
        <v>539</v>
      </c>
      <c r="AH35" s="20" t="s">
        <v>539</v>
      </c>
      <c r="AI35" s="20" t="s">
        <v>539</v>
      </c>
      <c r="AJ35" s="20" t="s">
        <v>539</v>
      </c>
      <c r="AK35" s="20" t="s">
        <v>539</v>
      </c>
      <c r="AL35" s="20" t="s">
        <v>539</v>
      </c>
      <c r="AM35" s="20" t="s">
        <v>539</v>
      </c>
      <c r="AN35" s="20" t="s">
        <v>539</v>
      </c>
      <c r="AO35" s="20" t="s">
        <v>539</v>
      </c>
      <c r="AP35" s="20" t="s">
        <v>539</v>
      </c>
      <c r="AQ35" s="20" t="s">
        <v>539</v>
      </c>
      <c r="AR35" s="20" t="s">
        <v>539</v>
      </c>
      <c r="AS35" s="20" t="s">
        <v>539</v>
      </c>
      <c r="AT35" s="20" t="s">
        <v>539</v>
      </c>
      <c r="AU35" s="20" t="s">
        <v>539</v>
      </c>
      <c r="AV35" s="20" t="s">
        <v>539</v>
      </c>
      <c r="AW35" s="20" t="s">
        <v>539</v>
      </c>
      <c r="AX35" s="20" t="s">
        <v>539</v>
      </c>
      <c r="AY35" s="20" t="s">
        <v>539</v>
      </c>
      <c r="AZ35" s="20" t="s">
        <v>539</v>
      </c>
      <c r="BA35" s="20" t="s">
        <v>539</v>
      </c>
      <c r="BB35" s="20" t="s">
        <v>539</v>
      </c>
      <c r="BC35" s="20" t="s">
        <v>539</v>
      </c>
      <c r="BD35" s="16" t="s">
        <v>1278</v>
      </c>
      <c r="BE35" s="24" t="s">
        <v>548</v>
      </c>
    </row>
    <row r="36" spans="1:57" ht="108" x14ac:dyDescent="0.45">
      <c r="A36" s="16">
        <f t="shared" si="0"/>
        <v>34</v>
      </c>
      <c r="B36" s="16" t="s">
        <v>179</v>
      </c>
      <c r="C36" s="27" t="s">
        <v>316</v>
      </c>
      <c r="D36" s="16" t="s">
        <v>620</v>
      </c>
      <c r="E36" s="16" t="s">
        <v>621</v>
      </c>
      <c r="F36" s="16" t="s">
        <v>622</v>
      </c>
      <c r="G36" s="29" t="s">
        <v>1237</v>
      </c>
      <c r="H36" s="28" t="s">
        <v>1587</v>
      </c>
      <c r="I36" s="16" t="s">
        <v>317</v>
      </c>
      <c r="J36" s="16" t="s">
        <v>623</v>
      </c>
      <c r="K36" s="16" t="s">
        <v>1260</v>
      </c>
      <c r="L36" s="16" t="s">
        <v>624</v>
      </c>
      <c r="M36" s="16" t="s">
        <v>537</v>
      </c>
      <c r="N36" s="16" t="s">
        <v>625</v>
      </c>
      <c r="O36" s="16" t="s">
        <v>615</v>
      </c>
      <c r="P36" s="16" t="s">
        <v>485</v>
      </c>
      <c r="Q36" s="16" t="s">
        <v>1305</v>
      </c>
      <c r="R36" s="16">
        <v>0</v>
      </c>
      <c r="S36" s="16" t="s">
        <v>33</v>
      </c>
      <c r="T36" s="20" t="s">
        <v>539</v>
      </c>
      <c r="U36" s="20" t="s">
        <v>539</v>
      </c>
      <c r="V36" s="20" t="s">
        <v>539</v>
      </c>
      <c r="W36" s="20" t="s">
        <v>539</v>
      </c>
      <c r="X36" s="20" t="s">
        <v>539</v>
      </c>
      <c r="Y36" s="20" t="s">
        <v>539</v>
      </c>
      <c r="Z36" s="20" t="s">
        <v>539</v>
      </c>
      <c r="AA36" s="20" t="s">
        <v>539</v>
      </c>
      <c r="AB36" s="20" t="s">
        <v>539</v>
      </c>
      <c r="AC36" s="20" t="s">
        <v>539</v>
      </c>
      <c r="AD36" s="20" t="s">
        <v>539</v>
      </c>
      <c r="AE36" s="20" t="s">
        <v>539</v>
      </c>
      <c r="AF36" s="20" t="s">
        <v>539</v>
      </c>
      <c r="AG36" s="20" t="s">
        <v>539</v>
      </c>
      <c r="AH36" s="20" t="s">
        <v>539</v>
      </c>
      <c r="AI36" s="20" t="s">
        <v>539</v>
      </c>
      <c r="AJ36" s="20" t="s">
        <v>539</v>
      </c>
      <c r="AK36" s="20" t="s">
        <v>539</v>
      </c>
      <c r="AL36" s="20" t="s">
        <v>539</v>
      </c>
      <c r="AM36" s="20" t="s">
        <v>539</v>
      </c>
      <c r="AN36" s="20" t="s">
        <v>539</v>
      </c>
      <c r="AO36" s="20" t="s">
        <v>539</v>
      </c>
      <c r="AP36" s="20" t="s">
        <v>539</v>
      </c>
      <c r="AQ36" s="20" t="s">
        <v>539</v>
      </c>
      <c r="AR36" s="20" t="s">
        <v>539</v>
      </c>
      <c r="AS36" s="20" t="s">
        <v>539</v>
      </c>
      <c r="AT36" s="20" t="s">
        <v>539</v>
      </c>
      <c r="AU36" s="20" t="s">
        <v>539</v>
      </c>
      <c r="AV36" s="20" t="s">
        <v>539</v>
      </c>
      <c r="AW36" s="20" t="s">
        <v>539</v>
      </c>
      <c r="AX36" s="20" t="s">
        <v>539</v>
      </c>
      <c r="AY36" s="20" t="s">
        <v>539</v>
      </c>
      <c r="AZ36" s="20" t="s">
        <v>539</v>
      </c>
      <c r="BA36" s="20" t="s">
        <v>539</v>
      </c>
      <c r="BB36" s="20" t="s">
        <v>539</v>
      </c>
      <c r="BC36" s="20" t="s">
        <v>539</v>
      </c>
      <c r="BD36" s="16" t="s">
        <v>1278</v>
      </c>
      <c r="BE36" s="24" t="s">
        <v>548</v>
      </c>
    </row>
    <row r="37" spans="1:57" ht="108" x14ac:dyDescent="0.45">
      <c r="A37" s="16">
        <f t="shared" si="0"/>
        <v>35</v>
      </c>
      <c r="B37" s="16" t="s">
        <v>626</v>
      </c>
      <c r="C37" s="27" t="s">
        <v>627</v>
      </c>
      <c r="D37" s="16" t="s">
        <v>628</v>
      </c>
      <c r="E37" s="16" t="s">
        <v>629</v>
      </c>
      <c r="F37" s="16" t="s">
        <v>630</v>
      </c>
      <c r="G37" s="16" t="s">
        <v>1238</v>
      </c>
      <c r="H37" s="28" t="s">
        <v>631</v>
      </c>
      <c r="I37" s="16" t="s">
        <v>632</v>
      </c>
      <c r="J37" s="16" t="s">
        <v>572</v>
      </c>
      <c r="K37" s="16" t="s">
        <v>1239</v>
      </c>
      <c r="L37" s="16" t="s">
        <v>633</v>
      </c>
      <c r="M37" s="16" t="s">
        <v>537</v>
      </c>
      <c r="N37" s="16" t="s">
        <v>634</v>
      </c>
      <c r="O37" s="16" t="s">
        <v>570</v>
      </c>
      <c r="P37" s="16" t="s">
        <v>1530</v>
      </c>
      <c r="Q37" s="16" t="s">
        <v>1163</v>
      </c>
      <c r="R37" s="16">
        <v>0</v>
      </c>
      <c r="S37" s="16" t="s">
        <v>33</v>
      </c>
      <c r="T37" s="17" t="s">
        <v>539</v>
      </c>
      <c r="U37" s="17" t="s">
        <v>539</v>
      </c>
      <c r="V37" s="17" t="s">
        <v>539</v>
      </c>
      <c r="W37" s="17" t="s">
        <v>539</v>
      </c>
      <c r="X37" s="17" t="s">
        <v>539</v>
      </c>
      <c r="Y37" s="17" t="s">
        <v>539</v>
      </c>
      <c r="Z37" s="17" t="s">
        <v>539</v>
      </c>
      <c r="AA37" s="17" t="s">
        <v>539</v>
      </c>
      <c r="AB37" s="17" t="s">
        <v>539</v>
      </c>
      <c r="AC37" s="17" t="s">
        <v>539</v>
      </c>
      <c r="AD37" s="17" t="s">
        <v>539</v>
      </c>
      <c r="AE37" s="17" t="s">
        <v>539</v>
      </c>
      <c r="AF37" s="17" t="s">
        <v>539</v>
      </c>
      <c r="AG37" s="17" t="s">
        <v>539</v>
      </c>
      <c r="AH37" s="17" t="s">
        <v>539</v>
      </c>
      <c r="AI37" s="17" t="s">
        <v>539</v>
      </c>
      <c r="AJ37" s="17" t="s">
        <v>539</v>
      </c>
      <c r="AK37" s="17" t="s">
        <v>539</v>
      </c>
      <c r="AL37" s="17" t="s">
        <v>539</v>
      </c>
      <c r="AM37" s="17" t="s">
        <v>539</v>
      </c>
      <c r="AN37" s="17" t="s">
        <v>539</v>
      </c>
      <c r="AO37" s="17" t="s">
        <v>539</v>
      </c>
      <c r="AP37" s="17" t="s">
        <v>539</v>
      </c>
      <c r="AQ37" s="17" t="s">
        <v>539</v>
      </c>
      <c r="AR37" s="17" t="s">
        <v>539</v>
      </c>
      <c r="AS37" s="17" t="s">
        <v>539</v>
      </c>
      <c r="AT37" s="17" t="s">
        <v>539</v>
      </c>
      <c r="AU37" s="17" t="s">
        <v>539</v>
      </c>
      <c r="AV37" s="17" t="s">
        <v>539</v>
      </c>
      <c r="AW37" s="17" t="s">
        <v>539</v>
      </c>
      <c r="AX37" s="17" t="s">
        <v>539</v>
      </c>
      <c r="AY37" s="17" t="s">
        <v>539</v>
      </c>
      <c r="AZ37" s="17" t="s">
        <v>539</v>
      </c>
      <c r="BA37" s="17" t="s">
        <v>539</v>
      </c>
      <c r="BB37" s="17" t="s">
        <v>539</v>
      </c>
      <c r="BC37" s="17" t="s">
        <v>539</v>
      </c>
      <c r="BD37" s="16" t="s">
        <v>1279</v>
      </c>
      <c r="BE37" s="24" t="s">
        <v>635</v>
      </c>
    </row>
    <row r="38" spans="1:57" ht="108" x14ac:dyDescent="0.45">
      <c r="A38" s="16">
        <f t="shared" si="0"/>
        <v>36</v>
      </c>
      <c r="B38" s="16" t="s">
        <v>636</v>
      </c>
      <c r="C38" s="27" t="s">
        <v>637</v>
      </c>
      <c r="D38" s="16" t="s">
        <v>638</v>
      </c>
      <c r="E38" s="16" t="s">
        <v>639</v>
      </c>
      <c r="F38" s="16" t="s">
        <v>640</v>
      </c>
      <c r="G38" s="29" t="s">
        <v>1226</v>
      </c>
      <c r="H38" s="28" t="s">
        <v>641</v>
      </c>
      <c r="I38" s="16" t="s">
        <v>642</v>
      </c>
      <c r="J38" s="16" t="s">
        <v>572</v>
      </c>
      <c r="K38" s="27" t="s">
        <v>1221</v>
      </c>
      <c r="L38" s="16" t="s">
        <v>643</v>
      </c>
      <c r="M38" s="16" t="s">
        <v>537</v>
      </c>
      <c r="N38" s="16" t="s">
        <v>380</v>
      </c>
      <c r="O38" s="16" t="s">
        <v>570</v>
      </c>
      <c r="P38" s="16" t="s">
        <v>644</v>
      </c>
      <c r="Q38" s="16" t="s">
        <v>1161</v>
      </c>
      <c r="R38" s="16">
        <v>0</v>
      </c>
      <c r="S38" s="16" t="s">
        <v>33</v>
      </c>
      <c r="T38" s="17" t="s">
        <v>539</v>
      </c>
      <c r="U38" s="17" t="s">
        <v>539</v>
      </c>
      <c r="V38" s="17" t="s">
        <v>539</v>
      </c>
      <c r="W38" s="17" t="s">
        <v>539</v>
      </c>
      <c r="X38" s="17" t="s">
        <v>539</v>
      </c>
      <c r="Y38" s="17" t="s">
        <v>539</v>
      </c>
      <c r="Z38" s="17" t="s">
        <v>539</v>
      </c>
      <c r="AA38" s="17" t="s">
        <v>539</v>
      </c>
      <c r="AB38" s="17" t="s">
        <v>539</v>
      </c>
      <c r="AC38" s="17" t="s">
        <v>539</v>
      </c>
      <c r="AD38" s="17" t="s">
        <v>539</v>
      </c>
      <c r="AE38" s="17" t="s">
        <v>539</v>
      </c>
      <c r="AF38" s="17" t="s">
        <v>539</v>
      </c>
      <c r="AG38" s="17" t="s">
        <v>539</v>
      </c>
      <c r="AH38" s="17" t="s">
        <v>539</v>
      </c>
      <c r="AI38" s="17" t="s">
        <v>539</v>
      </c>
      <c r="AJ38" s="17" t="s">
        <v>539</v>
      </c>
      <c r="AK38" s="17" t="s">
        <v>539</v>
      </c>
      <c r="AL38" s="17" t="s">
        <v>539</v>
      </c>
      <c r="AM38" s="17" t="s">
        <v>539</v>
      </c>
      <c r="AN38" s="17" t="s">
        <v>539</v>
      </c>
      <c r="AO38" s="17" t="s">
        <v>539</v>
      </c>
      <c r="AP38" s="17" t="s">
        <v>539</v>
      </c>
      <c r="AQ38" s="17" t="s">
        <v>539</v>
      </c>
      <c r="AR38" s="17" t="s">
        <v>539</v>
      </c>
      <c r="AS38" s="17" t="s">
        <v>539</v>
      </c>
      <c r="AT38" s="17" t="s">
        <v>539</v>
      </c>
      <c r="AU38" s="17" t="s">
        <v>539</v>
      </c>
      <c r="AV38" s="17" t="s">
        <v>539</v>
      </c>
      <c r="AW38" s="17" t="s">
        <v>539</v>
      </c>
      <c r="AX38" s="17" t="s">
        <v>539</v>
      </c>
      <c r="AY38" s="17" t="s">
        <v>539</v>
      </c>
      <c r="AZ38" s="17" t="s">
        <v>539</v>
      </c>
      <c r="BA38" s="17" t="s">
        <v>539</v>
      </c>
      <c r="BB38" s="17" t="s">
        <v>539</v>
      </c>
      <c r="BC38" s="17" t="s">
        <v>539</v>
      </c>
      <c r="BD38" s="16" t="s">
        <v>1277</v>
      </c>
      <c r="BE38" s="24" t="s">
        <v>635</v>
      </c>
    </row>
    <row r="39" spans="1:57" ht="90" x14ac:dyDescent="0.45">
      <c r="A39" s="16">
        <f t="shared" si="0"/>
        <v>37</v>
      </c>
      <c r="B39" s="16" t="s">
        <v>645</v>
      </c>
      <c r="C39" s="27" t="s">
        <v>646</v>
      </c>
      <c r="D39" s="24" t="s">
        <v>647</v>
      </c>
      <c r="E39" s="16" t="s">
        <v>648</v>
      </c>
      <c r="F39" s="16" t="s">
        <v>649</v>
      </c>
      <c r="G39" s="16" t="s">
        <v>1241</v>
      </c>
      <c r="H39" s="28" t="s">
        <v>650</v>
      </c>
      <c r="I39" s="16" t="s">
        <v>651</v>
      </c>
      <c r="J39" s="16" t="s">
        <v>652</v>
      </c>
      <c r="K39" s="16" t="s">
        <v>1215</v>
      </c>
      <c r="L39" s="16" t="s">
        <v>653</v>
      </c>
      <c r="M39" s="16" t="s">
        <v>537</v>
      </c>
      <c r="N39" s="16" t="s">
        <v>654</v>
      </c>
      <c r="O39" s="16" t="s">
        <v>1165</v>
      </c>
      <c r="P39" s="24" t="s">
        <v>542</v>
      </c>
      <c r="Q39" s="24" t="s">
        <v>542</v>
      </c>
      <c r="R39" s="24">
        <v>0</v>
      </c>
      <c r="S39" s="16" t="s">
        <v>33</v>
      </c>
      <c r="T39" s="20" t="s">
        <v>539</v>
      </c>
      <c r="U39" s="17" t="s">
        <v>539</v>
      </c>
      <c r="V39" s="17" t="s">
        <v>539</v>
      </c>
      <c r="W39" s="17" t="s">
        <v>539</v>
      </c>
      <c r="X39" s="17" t="s">
        <v>539</v>
      </c>
      <c r="Y39" s="17" t="s">
        <v>539</v>
      </c>
      <c r="Z39" s="17" t="s">
        <v>539</v>
      </c>
      <c r="AA39" s="17" t="s">
        <v>539</v>
      </c>
      <c r="AB39" s="17" t="s">
        <v>539</v>
      </c>
      <c r="AC39" s="17" t="s">
        <v>539</v>
      </c>
      <c r="AD39" s="17" t="s">
        <v>539</v>
      </c>
      <c r="AE39" s="17" t="s">
        <v>539</v>
      </c>
      <c r="AF39" s="17" t="s">
        <v>539</v>
      </c>
      <c r="AG39" s="17" t="s">
        <v>539</v>
      </c>
      <c r="AH39" s="17" t="s">
        <v>539</v>
      </c>
      <c r="AI39" s="17" t="s">
        <v>539</v>
      </c>
      <c r="AJ39" s="17" t="s">
        <v>539</v>
      </c>
      <c r="AK39" s="17" t="s">
        <v>539</v>
      </c>
      <c r="AL39" s="17" t="s">
        <v>539</v>
      </c>
      <c r="AM39" s="17" t="s">
        <v>539</v>
      </c>
      <c r="AN39" s="17" t="s">
        <v>539</v>
      </c>
      <c r="AO39" s="17" t="s">
        <v>539</v>
      </c>
      <c r="AP39" s="17" t="s">
        <v>539</v>
      </c>
      <c r="AQ39" s="17" t="s">
        <v>539</v>
      </c>
      <c r="AR39" s="17" t="s">
        <v>539</v>
      </c>
      <c r="AS39" s="17" t="s">
        <v>539</v>
      </c>
      <c r="AT39" s="17" t="s">
        <v>539</v>
      </c>
      <c r="AU39" s="17" t="s">
        <v>539</v>
      </c>
      <c r="AV39" s="17" t="s">
        <v>539</v>
      </c>
      <c r="AW39" s="17" t="s">
        <v>539</v>
      </c>
      <c r="AX39" s="17" t="s">
        <v>539</v>
      </c>
      <c r="AY39" s="17" t="s">
        <v>539</v>
      </c>
      <c r="AZ39" s="17" t="s">
        <v>539</v>
      </c>
      <c r="BA39" s="17" t="s">
        <v>539</v>
      </c>
      <c r="BB39" s="17" t="s">
        <v>539</v>
      </c>
      <c r="BC39" s="17" t="s">
        <v>539</v>
      </c>
      <c r="BD39" s="16" t="s">
        <v>1280</v>
      </c>
      <c r="BE39" s="24" t="s">
        <v>635</v>
      </c>
    </row>
    <row r="40" spans="1:57" ht="166.2" customHeight="1" x14ac:dyDescent="0.45">
      <c r="A40" s="16">
        <f t="shared" si="0"/>
        <v>38</v>
      </c>
      <c r="B40" s="16" t="s">
        <v>50</v>
      </c>
      <c r="C40" s="16" t="s">
        <v>53</v>
      </c>
      <c r="D40" s="18" t="s">
        <v>1324</v>
      </c>
      <c r="E40" s="16" t="s">
        <v>51</v>
      </c>
      <c r="F40" s="16" t="s">
        <v>905</v>
      </c>
      <c r="G40" s="16" t="s">
        <v>1215</v>
      </c>
      <c r="H40" s="16" t="s">
        <v>52</v>
      </c>
      <c r="I40" s="16" t="s">
        <v>54</v>
      </c>
      <c r="J40" s="16" t="s">
        <v>906</v>
      </c>
      <c r="K40" s="16" t="s">
        <v>1216</v>
      </c>
      <c r="L40" s="16" t="s">
        <v>331</v>
      </c>
      <c r="M40" s="16" t="s">
        <v>1190</v>
      </c>
      <c r="N40" s="16" t="s">
        <v>373</v>
      </c>
      <c r="O40" s="16" t="s">
        <v>1154</v>
      </c>
      <c r="P40" s="16" t="s">
        <v>1531</v>
      </c>
      <c r="Q40" s="16" t="s">
        <v>1532</v>
      </c>
      <c r="R40" s="16">
        <v>0</v>
      </c>
      <c r="S40" s="16" t="s">
        <v>33</v>
      </c>
      <c r="T40" s="20" t="s">
        <v>539</v>
      </c>
      <c r="U40" s="20" t="s">
        <v>539</v>
      </c>
      <c r="V40" s="20" t="s">
        <v>539</v>
      </c>
      <c r="W40" s="20" t="s">
        <v>539</v>
      </c>
      <c r="X40" s="20" t="s">
        <v>539</v>
      </c>
      <c r="Y40" s="20" t="s">
        <v>539</v>
      </c>
      <c r="Z40" s="20" t="s">
        <v>539</v>
      </c>
      <c r="AA40" s="20" t="s">
        <v>539</v>
      </c>
      <c r="AB40" s="20" t="s">
        <v>539</v>
      </c>
      <c r="AC40" s="20" t="s">
        <v>538</v>
      </c>
      <c r="AD40" s="20" t="s">
        <v>538</v>
      </c>
      <c r="AE40" s="20" t="s">
        <v>538</v>
      </c>
      <c r="AF40" s="20" t="s">
        <v>538</v>
      </c>
      <c r="AG40" s="20" t="s">
        <v>538</v>
      </c>
      <c r="AH40" s="20" t="s">
        <v>538</v>
      </c>
      <c r="AI40" s="20" t="s">
        <v>539</v>
      </c>
      <c r="AJ40" s="20" t="s">
        <v>539</v>
      </c>
      <c r="AK40" s="20" t="s">
        <v>539</v>
      </c>
      <c r="AL40" s="20" t="s">
        <v>539</v>
      </c>
      <c r="AM40" s="20" t="s">
        <v>539</v>
      </c>
      <c r="AN40" s="20" t="s">
        <v>539</v>
      </c>
      <c r="AO40" s="20" t="s">
        <v>539</v>
      </c>
      <c r="AP40" s="20" t="s">
        <v>539</v>
      </c>
      <c r="AQ40" s="20" t="s">
        <v>539</v>
      </c>
      <c r="AR40" s="20" t="s">
        <v>539</v>
      </c>
      <c r="AS40" s="20" t="s">
        <v>539</v>
      </c>
      <c r="AT40" s="20" t="s">
        <v>539</v>
      </c>
      <c r="AU40" s="20" t="s">
        <v>538</v>
      </c>
      <c r="AV40" s="20" t="s">
        <v>538</v>
      </c>
      <c r="AW40" s="20" t="s">
        <v>538</v>
      </c>
      <c r="AX40" s="20" t="s">
        <v>538</v>
      </c>
      <c r="AY40" s="20" t="s">
        <v>538</v>
      </c>
      <c r="AZ40" s="20" t="s">
        <v>538</v>
      </c>
      <c r="BA40" s="20" t="s">
        <v>538</v>
      </c>
      <c r="BB40" s="20" t="s">
        <v>538</v>
      </c>
      <c r="BC40" s="20" t="s">
        <v>538</v>
      </c>
      <c r="BD40" s="54"/>
      <c r="BE40" s="24" t="s">
        <v>546</v>
      </c>
    </row>
    <row r="41" spans="1:57" ht="162" x14ac:dyDescent="0.45">
      <c r="A41" s="16">
        <f t="shared" si="0"/>
        <v>39</v>
      </c>
      <c r="B41" s="16" t="s">
        <v>1168</v>
      </c>
      <c r="C41" s="16" t="s">
        <v>57</v>
      </c>
      <c r="D41" s="18" t="s">
        <v>1324</v>
      </c>
      <c r="E41" s="16" t="s">
        <v>55</v>
      </c>
      <c r="F41" s="16" t="s">
        <v>907</v>
      </c>
      <c r="G41" s="16" t="s">
        <v>1209</v>
      </c>
      <c r="H41" s="16" t="s">
        <v>56</v>
      </c>
      <c r="I41" s="16" t="s">
        <v>58</v>
      </c>
      <c r="J41" s="16" t="s">
        <v>908</v>
      </c>
      <c r="K41" s="16" t="s">
        <v>1200</v>
      </c>
      <c r="L41" s="16" t="s">
        <v>332</v>
      </c>
      <c r="M41" s="16" t="s">
        <v>1193</v>
      </c>
      <c r="N41" s="16" t="s">
        <v>1283</v>
      </c>
      <c r="O41" s="16" t="s">
        <v>1154</v>
      </c>
      <c r="P41" s="16" t="s">
        <v>1533</v>
      </c>
      <c r="Q41" s="16" t="s">
        <v>1408</v>
      </c>
      <c r="R41" s="16">
        <v>0</v>
      </c>
      <c r="S41" s="16" t="s">
        <v>33</v>
      </c>
      <c r="T41" s="20" t="s">
        <v>538</v>
      </c>
      <c r="U41" s="20" t="s">
        <v>538</v>
      </c>
      <c r="V41" s="20" t="s">
        <v>538</v>
      </c>
      <c r="W41" s="20" t="s">
        <v>538</v>
      </c>
      <c r="X41" s="20" t="s">
        <v>538</v>
      </c>
      <c r="Y41" s="20" t="s">
        <v>538</v>
      </c>
      <c r="Z41" s="20" t="s">
        <v>539</v>
      </c>
      <c r="AA41" s="20" t="s">
        <v>539</v>
      </c>
      <c r="AB41" s="20" t="s">
        <v>539</v>
      </c>
      <c r="AC41" s="20" t="s">
        <v>539</v>
      </c>
      <c r="AD41" s="20" t="s">
        <v>539</v>
      </c>
      <c r="AE41" s="20" t="s">
        <v>539</v>
      </c>
      <c r="AF41" s="20" t="s">
        <v>539</v>
      </c>
      <c r="AG41" s="20" t="s">
        <v>539</v>
      </c>
      <c r="AH41" s="20" t="s">
        <v>539</v>
      </c>
      <c r="AI41" s="20" t="s">
        <v>539</v>
      </c>
      <c r="AJ41" s="20" t="s">
        <v>539</v>
      </c>
      <c r="AK41" s="20" t="s">
        <v>539</v>
      </c>
      <c r="AL41" s="20" t="s">
        <v>539</v>
      </c>
      <c r="AM41" s="20" t="s">
        <v>539</v>
      </c>
      <c r="AN41" s="20" t="s">
        <v>539</v>
      </c>
      <c r="AO41" s="20" t="s">
        <v>532</v>
      </c>
      <c r="AP41" s="20" t="s">
        <v>532</v>
      </c>
      <c r="AQ41" s="20" t="s">
        <v>532</v>
      </c>
      <c r="AR41" s="20" t="s">
        <v>532</v>
      </c>
      <c r="AS41" s="20" t="s">
        <v>532</v>
      </c>
      <c r="AT41" s="20" t="s">
        <v>532</v>
      </c>
      <c r="AU41" s="20" t="s">
        <v>532</v>
      </c>
      <c r="AV41" s="20" t="s">
        <v>532</v>
      </c>
      <c r="AW41" s="20" t="s">
        <v>532</v>
      </c>
      <c r="AX41" s="20" t="s">
        <v>532</v>
      </c>
      <c r="AY41" s="20" t="s">
        <v>532</v>
      </c>
      <c r="AZ41" s="20" t="s">
        <v>532</v>
      </c>
      <c r="BA41" s="20" t="s">
        <v>532</v>
      </c>
      <c r="BB41" s="20" t="s">
        <v>532</v>
      </c>
      <c r="BC41" s="20" t="s">
        <v>532</v>
      </c>
      <c r="BD41" s="18"/>
      <c r="BE41" s="24" t="s">
        <v>546</v>
      </c>
    </row>
    <row r="42" spans="1:57" ht="306" x14ac:dyDescent="0.45">
      <c r="A42" s="16">
        <f t="shared" si="0"/>
        <v>40</v>
      </c>
      <c r="B42" s="16" t="s">
        <v>193</v>
      </c>
      <c r="C42" s="16" t="s">
        <v>195</v>
      </c>
      <c r="D42" s="16" t="s">
        <v>909</v>
      </c>
      <c r="E42" s="16" t="s">
        <v>194</v>
      </c>
      <c r="F42" s="16" t="s">
        <v>910</v>
      </c>
      <c r="G42" s="16" t="s">
        <v>1199</v>
      </c>
      <c r="H42" s="25" t="s">
        <v>1588</v>
      </c>
      <c r="I42" s="16" t="s">
        <v>196</v>
      </c>
      <c r="J42" s="16" t="s">
        <v>912</v>
      </c>
      <c r="K42" s="16" t="s">
        <v>1209</v>
      </c>
      <c r="L42" s="16" t="s">
        <v>1172</v>
      </c>
      <c r="M42" s="16" t="s">
        <v>1195</v>
      </c>
      <c r="N42" s="16" t="s">
        <v>1285</v>
      </c>
      <c r="O42" s="16" t="s">
        <v>1164</v>
      </c>
      <c r="P42" s="16" t="s">
        <v>1534</v>
      </c>
      <c r="Q42" s="16" t="s">
        <v>1173</v>
      </c>
      <c r="R42" s="16">
        <v>0</v>
      </c>
      <c r="S42" s="16" t="s">
        <v>33</v>
      </c>
      <c r="T42" s="20" t="s">
        <v>539</v>
      </c>
      <c r="U42" s="20" t="s">
        <v>539</v>
      </c>
      <c r="V42" s="20" t="s">
        <v>539</v>
      </c>
      <c r="W42" s="20" t="s">
        <v>539</v>
      </c>
      <c r="X42" s="20" t="s">
        <v>539</v>
      </c>
      <c r="Y42" s="20" t="s">
        <v>539</v>
      </c>
      <c r="Z42" s="20" t="s">
        <v>539</v>
      </c>
      <c r="AA42" s="20" t="s">
        <v>539</v>
      </c>
      <c r="AB42" s="20" t="s">
        <v>539</v>
      </c>
      <c r="AC42" s="20" t="s">
        <v>539</v>
      </c>
      <c r="AD42" s="20" t="s">
        <v>539</v>
      </c>
      <c r="AE42" s="20" t="s">
        <v>539</v>
      </c>
      <c r="AF42" s="20" t="s">
        <v>539</v>
      </c>
      <c r="AG42" s="20" t="s">
        <v>539</v>
      </c>
      <c r="AH42" s="20" t="s">
        <v>539</v>
      </c>
      <c r="AI42" s="20" t="s">
        <v>539</v>
      </c>
      <c r="AJ42" s="20" t="s">
        <v>539</v>
      </c>
      <c r="AK42" s="20" t="s">
        <v>539</v>
      </c>
      <c r="AL42" s="20" t="s">
        <v>539</v>
      </c>
      <c r="AM42" s="20" t="s">
        <v>539</v>
      </c>
      <c r="AN42" s="20" t="s">
        <v>539</v>
      </c>
      <c r="AO42" s="20" t="s">
        <v>539</v>
      </c>
      <c r="AP42" s="20" t="s">
        <v>539</v>
      </c>
      <c r="AQ42" s="20" t="s">
        <v>539</v>
      </c>
      <c r="AR42" s="20" t="s">
        <v>539</v>
      </c>
      <c r="AS42" s="20" t="s">
        <v>539</v>
      </c>
      <c r="AT42" s="20" t="s">
        <v>539</v>
      </c>
      <c r="AU42" s="20" t="s">
        <v>539</v>
      </c>
      <c r="AV42" s="20" t="s">
        <v>539</v>
      </c>
      <c r="AW42" s="20" t="s">
        <v>539</v>
      </c>
      <c r="AX42" s="20" t="s">
        <v>539</v>
      </c>
      <c r="AY42" s="20" t="s">
        <v>539</v>
      </c>
      <c r="AZ42" s="20" t="s">
        <v>539</v>
      </c>
      <c r="BA42" s="20" t="s">
        <v>539</v>
      </c>
      <c r="BB42" s="20" t="s">
        <v>539</v>
      </c>
      <c r="BC42" s="20" t="s">
        <v>539</v>
      </c>
      <c r="BD42" s="16"/>
      <c r="BE42" s="24" t="s">
        <v>546</v>
      </c>
    </row>
    <row r="43" spans="1:57" ht="72" x14ac:dyDescent="0.45">
      <c r="A43" s="16">
        <f t="shared" si="0"/>
        <v>41</v>
      </c>
      <c r="B43" s="16" t="s">
        <v>197</v>
      </c>
      <c r="C43" s="16" t="s">
        <v>200</v>
      </c>
      <c r="D43" s="16" t="s">
        <v>913</v>
      </c>
      <c r="E43" s="16" t="s">
        <v>198</v>
      </c>
      <c r="F43" s="16" t="s">
        <v>914</v>
      </c>
      <c r="G43" s="16" t="s">
        <v>1217</v>
      </c>
      <c r="H43" s="16" t="s">
        <v>199</v>
      </c>
      <c r="I43" s="16" t="s">
        <v>201</v>
      </c>
      <c r="J43" s="18" t="s">
        <v>1187</v>
      </c>
      <c r="K43" s="16" t="s">
        <v>1218</v>
      </c>
      <c r="L43" s="16" t="s">
        <v>349</v>
      </c>
      <c r="M43" s="18" t="s">
        <v>537</v>
      </c>
      <c r="N43" s="18" t="s">
        <v>377</v>
      </c>
      <c r="O43" s="16" t="s">
        <v>48</v>
      </c>
      <c r="P43" s="16" t="s">
        <v>542</v>
      </c>
      <c r="Q43" s="16" t="s">
        <v>542</v>
      </c>
      <c r="R43" s="16">
        <v>0</v>
      </c>
      <c r="S43" s="16" t="s">
        <v>39</v>
      </c>
      <c r="T43" s="20" t="s">
        <v>539</v>
      </c>
      <c r="U43" s="20" t="s">
        <v>539</v>
      </c>
      <c r="V43" s="20" t="s">
        <v>539</v>
      </c>
      <c r="W43" s="20" t="s">
        <v>539</v>
      </c>
      <c r="X43" s="20" t="s">
        <v>539</v>
      </c>
      <c r="Y43" s="20" t="s">
        <v>539</v>
      </c>
      <c r="Z43" s="20" t="s">
        <v>539</v>
      </c>
      <c r="AA43" s="20" t="s">
        <v>539</v>
      </c>
      <c r="AB43" s="20" t="s">
        <v>539</v>
      </c>
      <c r="AC43" s="20" t="s">
        <v>539</v>
      </c>
      <c r="AD43" s="20" t="s">
        <v>539</v>
      </c>
      <c r="AE43" s="20" t="s">
        <v>539</v>
      </c>
      <c r="AF43" s="20" t="s">
        <v>539</v>
      </c>
      <c r="AG43" s="20" t="s">
        <v>539</v>
      </c>
      <c r="AH43" s="20" t="s">
        <v>539</v>
      </c>
      <c r="AI43" s="20" t="s">
        <v>539</v>
      </c>
      <c r="AJ43" s="20" t="s">
        <v>539</v>
      </c>
      <c r="AK43" s="20" t="s">
        <v>539</v>
      </c>
      <c r="AL43" s="20" t="s">
        <v>539</v>
      </c>
      <c r="AM43" s="20" t="s">
        <v>539</v>
      </c>
      <c r="AN43" s="20" t="s">
        <v>539</v>
      </c>
      <c r="AO43" s="20" t="s">
        <v>539</v>
      </c>
      <c r="AP43" s="20" t="s">
        <v>539</v>
      </c>
      <c r="AQ43" s="20" t="s">
        <v>539</v>
      </c>
      <c r="AR43" s="20" t="s">
        <v>539</v>
      </c>
      <c r="AS43" s="20" t="s">
        <v>539</v>
      </c>
      <c r="AT43" s="20" t="s">
        <v>539</v>
      </c>
      <c r="AU43" s="20" t="s">
        <v>539</v>
      </c>
      <c r="AV43" s="20" t="s">
        <v>539</v>
      </c>
      <c r="AW43" s="20" t="s">
        <v>539</v>
      </c>
      <c r="AX43" s="20" t="s">
        <v>539</v>
      </c>
      <c r="AY43" s="20" t="s">
        <v>539</v>
      </c>
      <c r="AZ43" s="20" t="s">
        <v>539</v>
      </c>
      <c r="BA43" s="20" t="s">
        <v>539</v>
      </c>
      <c r="BB43" s="20" t="s">
        <v>539</v>
      </c>
      <c r="BC43" s="20" t="s">
        <v>539</v>
      </c>
      <c r="BD43" s="24"/>
      <c r="BE43" s="24" t="s">
        <v>546</v>
      </c>
    </row>
    <row r="44" spans="1:57" ht="90" x14ac:dyDescent="0.45">
      <c r="A44" s="16">
        <f t="shared" si="0"/>
        <v>42</v>
      </c>
      <c r="B44" s="16" t="s">
        <v>202</v>
      </c>
      <c r="C44" s="16" t="s">
        <v>205</v>
      </c>
      <c r="D44" s="16" t="s">
        <v>915</v>
      </c>
      <c r="E44" s="16" t="s">
        <v>203</v>
      </c>
      <c r="F44" s="16" t="s">
        <v>916</v>
      </c>
      <c r="G44" s="16" t="s">
        <v>1220</v>
      </c>
      <c r="H44" s="16" t="s">
        <v>204</v>
      </c>
      <c r="I44" s="16" t="s">
        <v>206</v>
      </c>
      <c r="J44" s="16" t="s">
        <v>1187</v>
      </c>
      <c r="K44" s="16" t="s">
        <v>1219</v>
      </c>
      <c r="L44" s="16" t="s">
        <v>350</v>
      </c>
      <c r="M44" s="16" t="s">
        <v>1189</v>
      </c>
      <c r="N44" s="16" t="s">
        <v>778</v>
      </c>
      <c r="O44" s="16" t="s">
        <v>48</v>
      </c>
      <c r="P44" s="16" t="s">
        <v>542</v>
      </c>
      <c r="Q44" s="16" t="s">
        <v>542</v>
      </c>
      <c r="R44" s="16">
        <v>0</v>
      </c>
      <c r="S44" s="16" t="s">
        <v>33</v>
      </c>
      <c r="T44" s="20" t="s">
        <v>539</v>
      </c>
      <c r="U44" s="20" t="s">
        <v>539</v>
      </c>
      <c r="V44" s="20" t="s">
        <v>539</v>
      </c>
      <c r="W44" s="20" t="s">
        <v>538</v>
      </c>
      <c r="X44" s="20" t="s">
        <v>538</v>
      </c>
      <c r="Y44" s="20" t="s">
        <v>538</v>
      </c>
      <c r="Z44" s="20" t="s">
        <v>539</v>
      </c>
      <c r="AA44" s="20" t="s">
        <v>539</v>
      </c>
      <c r="AB44" s="20" t="s">
        <v>539</v>
      </c>
      <c r="AC44" s="20" t="s">
        <v>539</v>
      </c>
      <c r="AD44" s="20" t="s">
        <v>539</v>
      </c>
      <c r="AE44" s="20" t="s">
        <v>539</v>
      </c>
      <c r="AF44" s="20" t="s">
        <v>538</v>
      </c>
      <c r="AG44" s="20" t="s">
        <v>538</v>
      </c>
      <c r="AH44" s="20" t="s">
        <v>538</v>
      </c>
      <c r="AI44" s="20" t="s">
        <v>538</v>
      </c>
      <c r="AJ44" s="20" t="s">
        <v>538</v>
      </c>
      <c r="AK44" s="20" t="s">
        <v>538</v>
      </c>
      <c r="AL44" s="20" t="s">
        <v>539</v>
      </c>
      <c r="AM44" s="20" t="s">
        <v>539</v>
      </c>
      <c r="AN44" s="20" t="s">
        <v>539</v>
      </c>
      <c r="AO44" s="20" t="s">
        <v>539</v>
      </c>
      <c r="AP44" s="20" t="s">
        <v>539</v>
      </c>
      <c r="AQ44" s="20" t="s">
        <v>539</v>
      </c>
      <c r="AR44" s="20" t="s">
        <v>538</v>
      </c>
      <c r="AS44" s="20" t="s">
        <v>538</v>
      </c>
      <c r="AT44" s="20" t="s">
        <v>538</v>
      </c>
      <c r="AU44" s="20" t="s">
        <v>539</v>
      </c>
      <c r="AV44" s="20" t="s">
        <v>539</v>
      </c>
      <c r="AW44" s="20" t="s">
        <v>539</v>
      </c>
      <c r="AX44" s="20" t="s">
        <v>539</v>
      </c>
      <c r="AY44" s="20" t="s">
        <v>539</v>
      </c>
      <c r="AZ44" s="20" t="s">
        <v>539</v>
      </c>
      <c r="BA44" s="20" t="s">
        <v>538</v>
      </c>
      <c r="BB44" s="20" t="s">
        <v>538</v>
      </c>
      <c r="BC44" s="20" t="s">
        <v>538</v>
      </c>
      <c r="BD44" s="16"/>
      <c r="BE44" s="24" t="s">
        <v>546</v>
      </c>
    </row>
    <row r="45" spans="1:57" ht="144" x14ac:dyDescent="0.45">
      <c r="A45" s="16">
        <f t="shared" si="0"/>
        <v>43</v>
      </c>
      <c r="B45" s="16" t="s">
        <v>207</v>
      </c>
      <c r="C45" s="16" t="s">
        <v>210</v>
      </c>
      <c r="D45" s="16" t="s">
        <v>917</v>
      </c>
      <c r="E45" s="16" t="s">
        <v>208</v>
      </c>
      <c r="F45" s="16" t="s">
        <v>918</v>
      </c>
      <c r="G45" s="16" t="s">
        <v>1199</v>
      </c>
      <c r="H45" s="16" t="s">
        <v>209</v>
      </c>
      <c r="I45" s="16" t="s">
        <v>211</v>
      </c>
      <c r="J45" s="16" t="s">
        <v>919</v>
      </c>
      <c r="K45" s="16" t="s">
        <v>1221</v>
      </c>
      <c r="L45" s="16" t="s">
        <v>1174</v>
      </c>
      <c r="M45" s="16" t="s">
        <v>1196</v>
      </c>
      <c r="N45" s="16" t="s">
        <v>1285</v>
      </c>
      <c r="O45" s="16" t="s">
        <v>48</v>
      </c>
      <c r="P45" s="16" t="s">
        <v>542</v>
      </c>
      <c r="Q45" s="16" t="s">
        <v>542</v>
      </c>
      <c r="R45" s="16">
        <v>0</v>
      </c>
      <c r="S45" s="16" t="s">
        <v>33</v>
      </c>
      <c r="T45" s="20" t="s">
        <v>538</v>
      </c>
      <c r="U45" s="20" t="s">
        <v>538</v>
      </c>
      <c r="V45" s="20" t="s">
        <v>538</v>
      </c>
      <c r="W45" s="20" t="s">
        <v>538</v>
      </c>
      <c r="X45" s="20" t="s">
        <v>538</v>
      </c>
      <c r="Y45" s="20" t="s">
        <v>538</v>
      </c>
      <c r="Z45" s="20" t="s">
        <v>539</v>
      </c>
      <c r="AA45" s="20" t="s">
        <v>539</v>
      </c>
      <c r="AB45" s="20" t="s">
        <v>539</v>
      </c>
      <c r="AC45" s="20" t="s">
        <v>539</v>
      </c>
      <c r="AD45" s="20" t="s">
        <v>539</v>
      </c>
      <c r="AE45" s="20" t="s">
        <v>539</v>
      </c>
      <c r="AF45" s="20" t="s">
        <v>539</v>
      </c>
      <c r="AG45" s="20" t="s">
        <v>539</v>
      </c>
      <c r="AH45" s="20" t="s">
        <v>539</v>
      </c>
      <c r="AI45" s="20" t="s">
        <v>539</v>
      </c>
      <c r="AJ45" s="20" t="s">
        <v>539</v>
      </c>
      <c r="AK45" s="20" t="s">
        <v>539</v>
      </c>
      <c r="AL45" s="20" t="s">
        <v>539</v>
      </c>
      <c r="AM45" s="20" t="s">
        <v>539</v>
      </c>
      <c r="AN45" s="20" t="s">
        <v>539</v>
      </c>
      <c r="AO45" s="20" t="s">
        <v>539</v>
      </c>
      <c r="AP45" s="20" t="s">
        <v>539</v>
      </c>
      <c r="AQ45" s="20" t="s">
        <v>539</v>
      </c>
      <c r="AR45" s="20" t="s">
        <v>538</v>
      </c>
      <c r="AS45" s="20" t="s">
        <v>538</v>
      </c>
      <c r="AT45" s="20" t="s">
        <v>538</v>
      </c>
      <c r="AU45" s="20" t="s">
        <v>538</v>
      </c>
      <c r="AV45" s="20" t="s">
        <v>538</v>
      </c>
      <c r="AW45" s="20" t="s">
        <v>538</v>
      </c>
      <c r="AX45" s="20" t="s">
        <v>538</v>
      </c>
      <c r="AY45" s="20" t="s">
        <v>538</v>
      </c>
      <c r="AZ45" s="20" t="s">
        <v>538</v>
      </c>
      <c r="BA45" s="20" t="s">
        <v>538</v>
      </c>
      <c r="BB45" s="20" t="s">
        <v>538</v>
      </c>
      <c r="BC45" s="20" t="s">
        <v>538</v>
      </c>
      <c r="BD45" s="16" t="s">
        <v>920</v>
      </c>
      <c r="BE45" s="24" t="s">
        <v>546</v>
      </c>
    </row>
    <row r="46" spans="1:57" ht="90" x14ac:dyDescent="0.45">
      <c r="A46" s="16">
        <f t="shared" si="0"/>
        <v>44</v>
      </c>
      <c r="B46" s="16" t="s">
        <v>212</v>
      </c>
      <c r="C46" s="16" t="s">
        <v>215</v>
      </c>
      <c r="D46" s="16" t="s">
        <v>921</v>
      </c>
      <c r="E46" s="16" t="s">
        <v>213</v>
      </c>
      <c r="F46" s="16" t="s">
        <v>922</v>
      </c>
      <c r="G46" s="16" t="s">
        <v>911</v>
      </c>
      <c r="H46" s="16" t="s">
        <v>214</v>
      </c>
      <c r="I46" s="16" t="s">
        <v>216</v>
      </c>
      <c r="J46" s="18" t="s">
        <v>542</v>
      </c>
      <c r="K46" s="16" t="s">
        <v>1187</v>
      </c>
      <c r="L46" s="16" t="s">
        <v>351</v>
      </c>
      <c r="M46" s="16" t="s">
        <v>542</v>
      </c>
      <c r="N46" s="16" t="s">
        <v>542</v>
      </c>
      <c r="O46" s="16" t="s">
        <v>1164</v>
      </c>
      <c r="P46" s="16" t="s">
        <v>542</v>
      </c>
      <c r="Q46" s="16" t="s">
        <v>481</v>
      </c>
      <c r="R46" s="16">
        <v>0</v>
      </c>
      <c r="S46" s="16" t="s">
        <v>33</v>
      </c>
      <c r="T46" s="20" t="s">
        <v>538</v>
      </c>
      <c r="U46" s="20" t="s">
        <v>538</v>
      </c>
      <c r="V46" s="20" t="s">
        <v>538</v>
      </c>
      <c r="W46" s="20" t="s">
        <v>538</v>
      </c>
      <c r="X46" s="20" t="s">
        <v>538</v>
      </c>
      <c r="Y46" s="20" t="s">
        <v>538</v>
      </c>
      <c r="Z46" s="20" t="s">
        <v>538</v>
      </c>
      <c r="AA46" s="20" t="s">
        <v>538</v>
      </c>
      <c r="AB46" s="20" t="s">
        <v>538</v>
      </c>
      <c r="AC46" s="20" t="s">
        <v>538</v>
      </c>
      <c r="AD46" s="20" t="s">
        <v>538</v>
      </c>
      <c r="AE46" s="20" t="s">
        <v>538</v>
      </c>
      <c r="AF46" s="20" t="s">
        <v>538</v>
      </c>
      <c r="AG46" s="20" t="s">
        <v>538</v>
      </c>
      <c r="AH46" s="20" t="s">
        <v>538</v>
      </c>
      <c r="AI46" s="20" t="s">
        <v>538</v>
      </c>
      <c r="AJ46" s="20" t="s">
        <v>538</v>
      </c>
      <c r="AK46" s="20" t="s">
        <v>538</v>
      </c>
      <c r="AL46" s="20" t="s">
        <v>538</v>
      </c>
      <c r="AM46" s="20" t="s">
        <v>538</v>
      </c>
      <c r="AN46" s="20" t="s">
        <v>538</v>
      </c>
      <c r="AO46" s="20" t="s">
        <v>538</v>
      </c>
      <c r="AP46" s="20" t="s">
        <v>538</v>
      </c>
      <c r="AQ46" s="20" t="s">
        <v>538</v>
      </c>
      <c r="AR46" s="20" t="s">
        <v>538</v>
      </c>
      <c r="AS46" s="20" t="s">
        <v>538</v>
      </c>
      <c r="AT46" s="20" t="s">
        <v>538</v>
      </c>
      <c r="AU46" s="20" t="s">
        <v>538</v>
      </c>
      <c r="AV46" s="20" t="s">
        <v>538</v>
      </c>
      <c r="AW46" s="20" t="s">
        <v>538</v>
      </c>
      <c r="AX46" s="20" t="s">
        <v>538</v>
      </c>
      <c r="AY46" s="20" t="s">
        <v>538</v>
      </c>
      <c r="AZ46" s="20" t="s">
        <v>538</v>
      </c>
      <c r="BA46" s="20" t="s">
        <v>538</v>
      </c>
      <c r="BB46" s="20" t="s">
        <v>538</v>
      </c>
      <c r="BC46" s="20" t="s">
        <v>538</v>
      </c>
      <c r="BD46" s="18"/>
      <c r="BE46" s="24" t="s">
        <v>546</v>
      </c>
    </row>
    <row r="47" spans="1:57" ht="234" x14ac:dyDescent="0.45">
      <c r="A47" s="16">
        <f t="shared" si="0"/>
        <v>45</v>
      </c>
      <c r="B47" s="16" t="s">
        <v>217</v>
      </c>
      <c r="C47" s="16" t="s">
        <v>220</v>
      </c>
      <c r="D47" s="16" t="s">
        <v>924</v>
      </c>
      <c r="E47" s="16" t="s">
        <v>218</v>
      </c>
      <c r="F47" s="16" t="s">
        <v>925</v>
      </c>
      <c r="G47" s="16" t="s">
        <v>1222</v>
      </c>
      <c r="H47" s="16" t="s">
        <v>219</v>
      </c>
      <c r="I47" s="16" t="s">
        <v>221</v>
      </c>
      <c r="J47" s="16" t="s">
        <v>926</v>
      </c>
      <c r="K47" s="16" t="s">
        <v>1223</v>
      </c>
      <c r="L47" s="16" t="s">
        <v>352</v>
      </c>
      <c r="M47" s="16" t="s">
        <v>1191</v>
      </c>
      <c r="N47" s="16" t="s">
        <v>384</v>
      </c>
      <c r="O47" s="16" t="s">
        <v>1154</v>
      </c>
      <c r="P47" s="16" t="s">
        <v>1426</v>
      </c>
      <c r="Q47" s="16" t="s">
        <v>1118</v>
      </c>
      <c r="R47" s="16">
        <v>0</v>
      </c>
      <c r="S47" s="16" t="s">
        <v>33</v>
      </c>
      <c r="T47" s="20" t="s">
        <v>539</v>
      </c>
      <c r="U47" s="20" t="s">
        <v>539</v>
      </c>
      <c r="V47" s="20" t="s">
        <v>539</v>
      </c>
      <c r="W47" s="20" t="s">
        <v>539</v>
      </c>
      <c r="X47" s="20" t="s">
        <v>539</v>
      </c>
      <c r="Y47" s="20" t="s">
        <v>539</v>
      </c>
      <c r="Z47" s="20" t="s">
        <v>538</v>
      </c>
      <c r="AA47" s="20" t="s">
        <v>538</v>
      </c>
      <c r="AB47" s="20" t="s">
        <v>538</v>
      </c>
      <c r="AC47" s="20" t="s">
        <v>538</v>
      </c>
      <c r="AD47" s="20" t="s">
        <v>539</v>
      </c>
      <c r="AE47" s="20" t="s">
        <v>539</v>
      </c>
      <c r="AF47" s="20" t="s">
        <v>538</v>
      </c>
      <c r="AG47" s="20" t="s">
        <v>538</v>
      </c>
      <c r="AH47" s="20" t="s">
        <v>538</v>
      </c>
      <c r="AI47" s="20" t="s">
        <v>538</v>
      </c>
      <c r="AJ47" s="20" t="s">
        <v>538</v>
      </c>
      <c r="AK47" s="20" t="s">
        <v>538</v>
      </c>
      <c r="AL47" s="20" t="s">
        <v>539</v>
      </c>
      <c r="AM47" s="20" t="s">
        <v>539</v>
      </c>
      <c r="AN47" s="20" t="s">
        <v>539</v>
      </c>
      <c r="AO47" s="20" t="s">
        <v>539</v>
      </c>
      <c r="AP47" s="20" t="s">
        <v>539</v>
      </c>
      <c r="AQ47" s="20" t="s">
        <v>539</v>
      </c>
      <c r="AR47" s="20" t="s">
        <v>539</v>
      </c>
      <c r="AS47" s="20" t="s">
        <v>539</v>
      </c>
      <c r="AT47" s="20" t="s">
        <v>539</v>
      </c>
      <c r="AU47" s="20" t="s">
        <v>539</v>
      </c>
      <c r="AV47" s="20" t="s">
        <v>539</v>
      </c>
      <c r="AW47" s="20" t="s">
        <v>539</v>
      </c>
      <c r="AX47" s="20" t="s">
        <v>539</v>
      </c>
      <c r="AY47" s="20" t="s">
        <v>539</v>
      </c>
      <c r="AZ47" s="20" t="s">
        <v>539</v>
      </c>
      <c r="BA47" s="20" t="s">
        <v>539</v>
      </c>
      <c r="BB47" s="20" t="s">
        <v>539</v>
      </c>
      <c r="BC47" s="20" t="s">
        <v>539</v>
      </c>
      <c r="BD47" s="16" t="s">
        <v>927</v>
      </c>
      <c r="BE47" s="24" t="s">
        <v>546</v>
      </c>
    </row>
    <row r="48" spans="1:57" ht="288" x14ac:dyDescent="0.45">
      <c r="A48" s="16">
        <f t="shared" si="0"/>
        <v>46</v>
      </c>
      <c r="B48" s="16" t="s">
        <v>222</v>
      </c>
      <c r="C48" s="16" t="s">
        <v>225</v>
      </c>
      <c r="D48" s="16" t="s">
        <v>928</v>
      </c>
      <c r="E48" s="16" t="s">
        <v>223</v>
      </c>
      <c r="F48" s="16" t="s">
        <v>929</v>
      </c>
      <c r="G48" s="16" t="s">
        <v>1217</v>
      </c>
      <c r="H48" s="16" t="s">
        <v>224</v>
      </c>
      <c r="I48" s="16" t="s">
        <v>226</v>
      </c>
      <c r="J48" s="16" t="s">
        <v>923</v>
      </c>
      <c r="K48" s="16" t="s">
        <v>1224</v>
      </c>
      <c r="L48" s="16" t="s">
        <v>353</v>
      </c>
      <c r="M48" s="16" t="s">
        <v>1191</v>
      </c>
      <c r="N48" s="16" t="s">
        <v>385</v>
      </c>
      <c r="O48" s="16" t="s">
        <v>1154</v>
      </c>
      <c r="P48" s="16" t="s">
        <v>1535</v>
      </c>
      <c r="Q48" s="16" t="s">
        <v>1409</v>
      </c>
      <c r="R48" s="16">
        <v>0</v>
      </c>
      <c r="S48" s="16" t="s">
        <v>33</v>
      </c>
      <c r="T48" s="20" t="s">
        <v>539</v>
      </c>
      <c r="U48" s="20" t="s">
        <v>539</v>
      </c>
      <c r="V48" s="20" t="s">
        <v>539</v>
      </c>
      <c r="W48" s="20" t="s">
        <v>539</v>
      </c>
      <c r="X48" s="20" t="s">
        <v>539</v>
      </c>
      <c r="Y48" s="20" t="s">
        <v>539</v>
      </c>
      <c r="Z48" s="20" t="s">
        <v>539</v>
      </c>
      <c r="AA48" s="20" t="s">
        <v>539</v>
      </c>
      <c r="AB48" s="20" t="s">
        <v>539</v>
      </c>
      <c r="AC48" s="20" t="s">
        <v>538</v>
      </c>
      <c r="AD48" s="20" t="s">
        <v>538</v>
      </c>
      <c r="AE48" s="20" t="s">
        <v>538</v>
      </c>
      <c r="AF48" s="20" t="s">
        <v>538</v>
      </c>
      <c r="AG48" s="20" t="s">
        <v>538</v>
      </c>
      <c r="AH48" s="20" t="s">
        <v>538</v>
      </c>
      <c r="AI48" s="20" t="s">
        <v>539</v>
      </c>
      <c r="AJ48" s="20" t="s">
        <v>539</v>
      </c>
      <c r="AK48" s="20" t="s">
        <v>539</v>
      </c>
      <c r="AL48" s="20" t="s">
        <v>539</v>
      </c>
      <c r="AM48" s="20" t="s">
        <v>539</v>
      </c>
      <c r="AN48" s="20" t="s">
        <v>539</v>
      </c>
      <c r="AO48" s="20" t="s">
        <v>539</v>
      </c>
      <c r="AP48" s="20" t="s">
        <v>539</v>
      </c>
      <c r="AQ48" s="20" t="s">
        <v>539</v>
      </c>
      <c r="AR48" s="20" t="s">
        <v>539</v>
      </c>
      <c r="AS48" s="20" t="s">
        <v>539</v>
      </c>
      <c r="AT48" s="20" t="s">
        <v>539</v>
      </c>
      <c r="AU48" s="20" t="s">
        <v>539</v>
      </c>
      <c r="AV48" s="20" t="s">
        <v>539</v>
      </c>
      <c r="AW48" s="20" t="s">
        <v>539</v>
      </c>
      <c r="AX48" s="20" t="s">
        <v>539</v>
      </c>
      <c r="AY48" s="20" t="s">
        <v>539</v>
      </c>
      <c r="AZ48" s="20" t="s">
        <v>539</v>
      </c>
      <c r="BA48" s="20" t="s">
        <v>539</v>
      </c>
      <c r="BB48" s="20" t="s">
        <v>539</v>
      </c>
      <c r="BC48" s="20" t="s">
        <v>539</v>
      </c>
      <c r="BD48" s="16" t="s">
        <v>1581</v>
      </c>
      <c r="BE48" s="24" t="s">
        <v>546</v>
      </c>
    </row>
    <row r="49" spans="1:57" ht="162" x14ac:dyDescent="0.45">
      <c r="A49" s="16">
        <f t="shared" si="0"/>
        <v>47</v>
      </c>
      <c r="B49" s="16" t="s">
        <v>202</v>
      </c>
      <c r="C49" s="16" t="s">
        <v>229</v>
      </c>
      <c r="D49" s="16" t="s">
        <v>930</v>
      </c>
      <c r="E49" s="16" t="s">
        <v>227</v>
      </c>
      <c r="F49" s="16" t="s">
        <v>931</v>
      </c>
      <c r="G49" s="16" t="s">
        <v>1220</v>
      </c>
      <c r="H49" s="16" t="s">
        <v>228</v>
      </c>
      <c r="I49" s="16" t="s">
        <v>230</v>
      </c>
      <c r="J49" s="16" t="s">
        <v>932</v>
      </c>
      <c r="K49" s="16" t="s">
        <v>1225</v>
      </c>
      <c r="L49" s="16" t="s">
        <v>354</v>
      </c>
      <c r="M49" s="16" t="s">
        <v>1191</v>
      </c>
      <c r="N49" s="16" t="s">
        <v>1266</v>
      </c>
      <c r="O49" s="16" t="s">
        <v>1154</v>
      </c>
      <c r="P49" s="16" t="s">
        <v>542</v>
      </c>
      <c r="Q49" s="16" t="s">
        <v>1175</v>
      </c>
      <c r="R49" s="16">
        <v>0</v>
      </c>
      <c r="S49" s="16" t="s">
        <v>39</v>
      </c>
      <c r="T49" s="20" t="s">
        <v>539</v>
      </c>
      <c r="U49" s="20" t="s">
        <v>539</v>
      </c>
      <c r="V49" s="20" t="s">
        <v>539</v>
      </c>
      <c r="W49" s="20" t="s">
        <v>538</v>
      </c>
      <c r="X49" s="20" t="s">
        <v>538</v>
      </c>
      <c r="Y49" s="20" t="s">
        <v>538</v>
      </c>
      <c r="Z49" s="20" t="s">
        <v>538</v>
      </c>
      <c r="AA49" s="20" t="s">
        <v>538</v>
      </c>
      <c r="AB49" s="20" t="s">
        <v>538</v>
      </c>
      <c r="AC49" s="20" t="s">
        <v>538</v>
      </c>
      <c r="AD49" s="20" t="s">
        <v>538</v>
      </c>
      <c r="AE49" s="20" t="s">
        <v>538</v>
      </c>
      <c r="AF49" s="20" t="s">
        <v>538</v>
      </c>
      <c r="AG49" s="20" t="s">
        <v>538</v>
      </c>
      <c r="AH49" s="20" t="s">
        <v>538</v>
      </c>
      <c r="AI49" s="20" t="s">
        <v>538</v>
      </c>
      <c r="AJ49" s="20" t="s">
        <v>538</v>
      </c>
      <c r="AK49" s="20" t="s">
        <v>538</v>
      </c>
      <c r="AL49" s="20" t="s">
        <v>538</v>
      </c>
      <c r="AM49" s="20" t="s">
        <v>538</v>
      </c>
      <c r="AN49" s="20" t="s">
        <v>538</v>
      </c>
      <c r="AO49" s="20" t="s">
        <v>538</v>
      </c>
      <c r="AP49" s="20" t="s">
        <v>538</v>
      </c>
      <c r="AQ49" s="20" t="s">
        <v>538</v>
      </c>
      <c r="AR49" s="20" t="s">
        <v>538</v>
      </c>
      <c r="AS49" s="20" t="s">
        <v>538</v>
      </c>
      <c r="AT49" s="20" t="s">
        <v>538</v>
      </c>
      <c r="AU49" s="20" t="s">
        <v>539</v>
      </c>
      <c r="AV49" s="20" t="s">
        <v>539</v>
      </c>
      <c r="AW49" s="20" t="s">
        <v>539</v>
      </c>
      <c r="AX49" s="20" t="s">
        <v>539</v>
      </c>
      <c r="AY49" s="20" t="s">
        <v>539</v>
      </c>
      <c r="AZ49" s="20" t="s">
        <v>539</v>
      </c>
      <c r="BA49" s="20" t="s">
        <v>538</v>
      </c>
      <c r="BB49" s="20" t="s">
        <v>538</v>
      </c>
      <c r="BC49" s="20" t="s">
        <v>538</v>
      </c>
      <c r="BD49" s="16" t="s">
        <v>933</v>
      </c>
      <c r="BE49" s="24" t="s">
        <v>546</v>
      </c>
    </row>
    <row r="50" spans="1:57" ht="162" x14ac:dyDescent="0.45">
      <c r="A50" s="16">
        <f t="shared" si="0"/>
        <v>48</v>
      </c>
      <c r="B50" s="16" t="s">
        <v>231</v>
      </c>
      <c r="C50" s="16" t="s">
        <v>1322</v>
      </c>
      <c r="D50" s="16" t="s">
        <v>934</v>
      </c>
      <c r="E50" s="16" t="s">
        <v>232</v>
      </c>
      <c r="F50" s="16" t="s">
        <v>935</v>
      </c>
      <c r="G50" s="16" t="s">
        <v>1203</v>
      </c>
      <c r="H50" s="16" t="s">
        <v>233</v>
      </c>
      <c r="I50" s="16" t="s">
        <v>234</v>
      </c>
      <c r="J50" s="16" t="s">
        <v>936</v>
      </c>
      <c r="K50" s="16" t="s">
        <v>1203</v>
      </c>
      <c r="L50" s="16" t="s">
        <v>355</v>
      </c>
      <c r="M50" s="16" t="s">
        <v>1188</v>
      </c>
      <c r="N50" s="16" t="s">
        <v>382</v>
      </c>
      <c r="O50" s="16" t="s">
        <v>48</v>
      </c>
      <c r="P50" s="16" t="s">
        <v>542</v>
      </c>
      <c r="Q50" s="16" t="s">
        <v>1442</v>
      </c>
      <c r="R50" s="16">
        <v>0</v>
      </c>
      <c r="S50" s="16" t="s">
        <v>39</v>
      </c>
      <c r="T50" s="20" t="s">
        <v>539</v>
      </c>
      <c r="U50" s="20" t="s">
        <v>539</v>
      </c>
      <c r="V50" s="20" t="s">
        <v>539</v>
      </c>
      <c r="W50" s="20" t="s">
        <v>539</v>
      </c>
      <c r="X50" s="20" t="s">
        <v>539</v>
      </c>
      <c r="Y50" s="20" t="s">
        <v>539</v>
      </c>
      <c r="Z50" s="20" t="s">
        <v>538</v>
      </c>
      <c r="AA50" s="20" t="s">
        <v>538</v>
      </c>
      <c r="AB50" s="20" t="s">
        <v>538</v>
      </c>
      <c r="AC50" s="20" t="s">
        <v>538</v>
      </c>
      <c r="AD50" s="20" t="s">
        <v>538</v>
      </c>
      <c r="AE50" s="20" t="s">
        <v>538</v>
      </c>
      <c r="AF50" s="20" t="s">
        <v>538</v>
      </c>
      <c r="AG50" s="20" t="s">
        <v>538</v>
      </c>
      <c r="AH50" s="20" t="s">
        <v>538</v>
      </c>
      <c r="AI50" s="20" t="s">
        <v>538</v>
      </c>
      <c r="AJ50" s="20" t="s">
        <v>538</v>
      </c>
      <c r="AK50" s="20" t="s">
        <v>538</v>
      </c>
      <c r="AL50" s="20" t="s">
        <v>538</v>
      </c>
      <c r="AM50" s="20" t="s">
        <v>538</v>
      </c>
      <c r="AN50" s="20" t="s">
        <v>538</v>
      </c>
      <c r="AO50" s="20" t="s">
        <v>538</v>
      </c>
      <c r="AP50" s="20" t="s">
        <v>538</v>
      </c>
      <c r="AQ50" s="20" t="s">
        <v>538</v>
      </c>
      <c r="AR50" s="20" t="s">
        <v>539</v>
      </c>
      <c r="AS50" s="20" t="s">
        <v>539</v>
      </c>
      <c r="AT50" s="20" t="s">
        <v>539</v>
      </c>
      <c r="AU50" s="20" t="s">
        <v>539</v>
      </c>
      <c r="AV50" s="20" t="s">
        <v>539</v>
      </c>
      <c r="AW50" s="20" t="s">
        <v>539</v>
      </c>
      <c r="AX50" s="20" t="s">
        <v>539</v>
      </c>
      <c r="AY50" s="20" t="s">
        <v>539</v>
      </c>
      <c r="AZ50" s="20" t="s">
        <v>539</v>
      </c>
      <c r="BA50" s="20" t="s">
        <v>539</v>
      </c>
      <c r="BB50" s="20" t="s">
        <v>539</v>
      </c>
      <c r="BC50" s="20" t="s">
        <v>539</v>
      </c>
      <c r="BD50" s="54"/>
      <c r="BE50" s="24" t="s">
        <v>546</v>
      </c>
    </row>
    <row r="51" spans="1:57" ht="162" x14ac:dyDescent="0.45">
      <c r="A51" s="16">
        <f t="shared" si="0"/>
        <v>49</v>
      </c>
      <c r="B51" s="16" t="s">
        <v>231</v>
      </c>
      <c r="C51" s="16" t="s">
        <v>1323</v>
      </c>
      <c r="D51" s="16" t="s">
        <v>934</v>
      </c>
      <c r="E51" s="16" t="s">
        <v>232</v>
      </c>
      <c r="F51" s="16" t="s">
        <v>935</v>
      </c>
      <c r="G51" s="16" t="s">
        <v>1203</v>
      </c>
      <c r="H51" s="16" t="s">
        <v>233</v>
      </c>
      <c r="I51" s="16" t="s">
        <v>234</v>
      </c>
      <c r="J51" s="16" t="s">
        <v>936</v>
      </c>
      <c r="K51" s="16" t="s">
        <v>1203</v>
      </c>
      <c r="L51" s="16" t="s">
        <v>355</v>
      </c>
      <c r="M51" s="16" t="s">
        <v>687</v>
      </c>
      <c r="N51" s="16" t="s">
        <v>382</v>
      </c>
      <c r="O51" s="16" t="s">
        <v>48</v>
      </c>
      <c r="P51" s="16" t="s">
        <v>542</v>
      </c>
      <c r="Q51" s="16" t="s">
        <v>1443</v>
      </c>
      <c r="R51" s="16">
        <v>0</v>
      </c>
      <c r="S51" s="16" t="s">
        <v>33</v>
      </c>
      <c r="T51" s="20" t="s">
        <v>539</v>
      </c>
      <c r="U51" s="20" t="s">
        <v>539</v>
      </c>
      <c r="V51" s="20" t="s">
        <v>539</v>
      </c>
      <c r="W51" s="20" t="s">
        <v>539</v>
      </c>
      <c r="X51" s="20" t="s">
        <v>539</v>
      </c>
      <c r="Y51" s="20" t="s">
        <v>539</v>
      </c>
      <c r="Z51" s="20" t="s">
        <v>538</v>
      </c>
      <c r="AA51" s="20" t="s">
        <v>538</v>
      </c>
      <c r="AB51" s="20" t="s">
        <v>538</v>
      </c>
      <c r="AC51" s="20" t="s">
        <v>538</v>
      </c>
      <c r="AD51" s="20" t="s">
        <v>538</v>
      </c>
      <c r="AE51" s="20" t="s">
        <v>538</v>
      </c>
      <c r="AF51" s="20" t="s">
        <v>538</v>
      </c>
      <c r="AG51" s="20" t="s">
        <v>538</v>
      </c>
      <c r="AH51" s="20" t="s">
        <v>538</v>
      </c>
      <c r="AI51" s="20" t="s">
        <v>538</v>
      </c>
      <c r="AJ51" s="20" t="s">
        <v>538</v>
      </c>
      <c r="AK51" s="20" t="s">
        <v>538</v>
      </c>
      <c r="AL51" s="20" t="s">
        <v>538</v>
      </c>
      <c r="AM51" s="20" t="s">
        <v>538</v>
      </c>
      <c r="AN51" s="20" t="s">
        <v>538</v>
      </c>
      <c r="AO51" s="20" t="s">
        <v>538</v>
      </c>
      <c r="AP51" s="20" t="s">
        <v>538</v>
      </c>
      <c r="AQ51" s="20" t="s">
        <v>538</v>
      </c>
      <c r="AR51" s="20" t="s">
        <v>539</v>
      </c>
      <c r="AS51" s="20" t="s">
        <v>539</v>
      </c>
      <c r="AT51" s="20" t="s">
        <v>539</v>
      </c>
      <c r="AU51" s="20" t="s">
        <v>539</v>
      </c>
      <c r="AV51" s="20" t="s">
        <v>539</v>
      </c>
      <c r="AW51" s="20" t="s">
        <v>539</v>
      </c>
      <c r="AX51" s="20" t="s">
        <v>539</v>
      </c>
      <c r="AY51" s="20" t="s">
        <v>539</v>
      </c>
      <c r="AZ51" s="20" t="s">
        <v>539</v>
      </c>
      <c r="BA51" s="20" t="s">
        <v>539</v>
      </c>
      <c r="BB51" s="20" t="s">
        <v>539</v>
      </c>
      <c r="BC51" s="20" t="s">
        <v>539</v>
      </c>
      <c r="BD51" s="54"/>
      <c r="BE51" s="24" t="s">
        <v>546</v>
      </c>
    </row>
    <row r="52" spans="1:57" ht="90" x14ac:dyDescent="0.45">
      <c r="A52" s="16">
        <f t="shared" si="0"/>
        <v>50</v>
      </c>
      <c r="B52" s="16" t="s">
        <v>235</v>
      </c>
      <c r="C52" s="16" t="s">
        <v>238</v>
      </c>
      <c r="D52" s="16" t="s">
        <v>937</v>
      </c>
      <c r="E52" s="16" t="s">
        <v>236</v>
      </c>
      <c r="F52" s="16" t="s">
        <v>938</v>
      </c>
      <c r="G52" s="16" t="s">
        <v>1226</v>
      </c>
      <c r="H52" s="16" t="s">
        <v>237</v>
      </c>
      <c r="I52" s="16" t="s">
        <v>239</v>
      </c>
      <c r="J52" s="16" t="s">
        <v>936</v>
      </c>
      <c r="K52" s="16" t="s">
        <v>1227</v>
      </c>
      <c r="L52" s="16" t="s">
        <v>356</v>
      </c>
      <c r="M52" s="16" t="s">
        <v>1191</v>
      </c>
      <c r="N52" s="16" t="s">
        <v>386</v>
      </c>
      <c r="O52" s="16" t="s">
        <v>1154</v>
      </c>
      <c r="P52" s="16" t="s">
        <v>1536</v>
      </c>
      <c r="Q52" s="16" t="s">
        <v>1537</v>
      </c>
      <c r="R52" s="16">
        <v>0</v>
      </c>
      <c r="S52" s="16" t="s">
        <v>102</v>
      </c>
      <c r="T52" s="20" t="s">
        <v>539</v>
      </c>
      <c r="U52" s="20" t="s">
        <v>539</v>
      </c>
      <c r="V52" s="20" t="s">
        <v>539</v>
      </c>
      <c r="W52" s="20" t="s">
        <v>539</v>
      </c>
      <c r="X52" s="20" t="s">
        <v>539</v>
      </c>
      <c r="Y52" s="20" t="s">
        <v>539</v>
      </c>
      <c r="Z52" s="20" t="s">
        <v>539</v>
      </c>
      <c r="AA52" s="20" t="s">
        <v>539</v>
      </c>
      <c r="AB52" s="20" t="s">
        <v>539</v>
      </c>
      <c r="AC52" s="20" t="s">
        <v>539</v>
      </c>
      <c r="AD52" s="20" t="s">
        <v>539</v>
      </c>
      <c r="AE52" s="20" t="s">
        <v>539</v>
      </c>
      <c r="AF52" s="20" t="s">
        <v>539</v>
      </c>
      <c r="AG52" s="20" t="s">
        <v>539</v>
      </c>
      <c r="AH52" s="20" t="s">
        <v>539</v>
      </c>
      <c r="AI52" s="20" t="s">
        <v>539</v>
      </c>
      <c r="AJ52" s="20" t="s">
        <v>539</v>
      </c>
      <c r="AK52" s="20" t="s">
        <v>539</v>
      </c>
      <c r="AL52" s="20" t="s">
        <v>539</v>
      </c>
      <c r="AM52" s="20" t="s">
        <v>539</v>
      </c>
      <c r="AN52" s="20" t="s">
        <v>539</v>
      </c>
      <c r="AO52" s="20" t="s">
        <v>539</v>
      </c>
      <c r="AP52" s="20" t="s">
        <v>539</v>
      </c>
      <c r="AQ52" s="20" t="s">
        <v>539</v>
      </c>
      <c r="AR52" s="20" t="s">
        <v>539</v>
      </c>
      <c r="AS52" s="20" t="s">
        <v>539</v>
      </c>
      <c r="AT52" s="20" t="s">
        <v>539</v>
      </c>
      <c r="AU52" s="20" t="s">
        <v>539</v>
      </c>
      <c r="AV52" s="20" t="s">
        <v>539</v>
      </c>
      <c r="AW52" s="20" t="s">
        <v>539</v>
      </c>
      <c r="AX52" s="20" t="s">
        <v>539</v>
      </c>
      <c r="AY52" s="20" t="s">
        <v>539</v>
      </c>
      <c r="AZ52" s="20" t="s">
        <v>539</v>
      </c>
      <c r="BA52" s="20" t="s">
        <v>539</v>
      </c>
      <c r="BB52" s="20" t="s">
        <v>539</v>
      </c>
      <c r="BC52" s="20" t="s">
        <v>539</v>
      </c>
      <c r="BD52" s="18" t="s">
        <v>1311</v>
      </c>
      <c r="BE52" s="24" t="s">
        <v>546</v>
      </c>
    </row>
    <row r="53" spans="1:57" ht="126" x14ac:dyDescent="0.45">
      <c r="A53" s="16">
        <f t="shared" si="0"/>
        <v>51</v>
      </c>
      <c r="B53" s="16" t="s">
        <v>240</v>
      </c>
      <c r="C53" s="16" t="s">
        <v>243</v>
      </c>
      <c r="D53" s="16" t="s">
        <v>939</v>
      </c>
      <c r="E53" s="16" t="s">
        <v>241</v>
      </c>
      <c r="F53" s="16" t="s">
        <v>940</v>
      </c>
      <c r="G53" s="16" t="s">
        <v>1228</v>
      </c>
      <c r="H53" s="16" t="s">
        <v>242</v>
      </c>
      <c r="I53" s="16" t="s">
        <v>244</v>
      </c>
      <c r="J53" s="16" t="s">
        <v>912</v>
      </c>
      <c r="K53" s="16" t="s">
        <v>1215</v>
      </c>
      <c r="L53" s="16" t="s">
        <v>1176</v>
      </c>
      <c r="M53" s="16" t="s">
        <v>1192</v>
      </c>
      <c r="N53" s="16" t="s">
        <v>372</v>
      </c>
      <c r="O53" s="16" t="s">
        <v>1154</v>
      </c>
      <c r="P53" s="16" t="s">
        <v>1538</v>
      </c>
      <c r="Q53" s="16" t="s">
        <v>1440</v>
      </c>
      <c r="R53" s="16">
        <v>0</v>
      </c>
      <c r="S53" s="16" t="s">
        <v>33</v>
      </c>
      <c r="T53" s="20" t="s">
        <v>539</v>
      </c>
      <c r="U53" s="20" t="s">
        <v>539</v>
      </c>
      <c r="V53" s="20" t="s">
        <v>539</v>
      </c>
      <c r="W53" s="20" t="s">
        <v>539</v>
      </c>
      <c r="X53" s="20" t="s">
        <v>539</v>
      </c>
      <c r="Y53" s="20" t="s">
        <v>539</v>
      </c>
      <c r="Z53" s="20" t="s">
        <v>539</v>
      </c>
      <c r="AA53" s="20" t="s">
        <v>539</v>
      </c>
      <c r="AB53" s="20" t="s">
        <v>539</v>
      </c>
      <c r="AC53" s="20" t="s">
        <v>539</v>
      </c>
      <c r="AD53" s="20" t="s">
        <v>539</v>
      </c>
      <c r="AE53" s="20" t="s">
        <v>539</v>
      </c>
      <c r="AF53" s="20" t="s">
        <v>539</v>
      </c>
      <c r="AG53" s="20" t="s">
        <v>539</v>
      </c>
      <c r="AH53" s="20" t="s">
        <v>539</v>
      </c>
      <c r="AI53" s="20" t="s">
        <v>539</v>
      </c>
      <c r="AJ53" s="20" t="s">
        <v>539</v>
      </c>
      <c r="AK53" s="20" t="s">
        <v>539</v>
      </c>
      <c r="AL53" s="20" t="s">
        <v>539</v>
      </c>
      <c r="AM53" s="20" t="s">
        <v>539</v>
      </c>
      <c r="AN53" s="20" t="s">
        <v>539</v>
      </c>
      <c r="AO53" s="20" t="s">
        <v>539</v>
      </c>
      <c r="AP53" s="20" t="s">
        <v>539</v>
      </c>
      <c r="AQ53" s="20" t="s">
        <v>539</v>
      </c>
      <c r="AR53" s="20" t="s">
        <v>539</v>
      </c>
      <c r="AS53" s="20" t="s">
        <v>539</v>
      </c>
      <c r="AT53" s="20" t="s">
        <v>539</v>
      </c>
      <c r="AU53" s="20" t="s">
        <v>539</v>
      </c>
      <c r="AV53" s="20" t="s">
        <v>539</v>
      </c>
      <c r="AW53" s="20" t="s">
        <v>539</v>
      </c>
      <c r="AX53" s="20" t="s">
        <v>539</v>
      </c>
      <c r="AY53" s="20" t="s">
        <v>539</v>
      </c>
      <c r="AZ53" s="20" t="s">
        <v>539</v>
      </c>
      <c r="BA53" s="20" t="s">
        <v>539</v>
      </c>
      <c r="BB53" s="20" t="s">
        <v>539</v>
      </c>
      <c r="BC53" s="20" t="s">
        <v>539</v>
      </c>
      <c r="BD53" s="24" t="s">
        <v>941</v>
      </c>
      <c r="BE53" s="24" t="s">
        <v>546</v>
      </c>
    </row>
    <row r="54" spans="1:57" ht="180" x14ac:dyDescent="0.45">
      <c r="A54" s="16">
        <f t="shared" si="0"/>
        <v>52</v>
      </c>
      <c r="B54" s="16" t="s">
        <v>245</v>
      </c>
      <c r="C54" s="16" t="s">
        <v>248</v>
      </c>
      <c r="D54" s="16" t="s">
        <v>942</v>
      </c>
      <c r="E54" s="16" t="s">
        <v>246</v>
      </c>
      <c r="F54" s="16" t="s">
        <v>943</v>
      </c>
      <c r="G54" s="16" t="s">
        <v>1197</v>
      </c>
      <c r="H54" s="16" t="s">
        <v>247</v>
      </c>
      <c r="I54" s="16" t="s">
        <v>249</v>
      </c>
      <c r="J54" s="16" t="s">
        <v>944</v>
      </c>
      <c r="K54" s="16" t="s">
        <v>1229</v>
      </c>
      <c r="L54" s="16" t="s">
        <v>357</v>
      </c>
      <c r="M54" s="16" t="s">
        <v>1191</v>
      </c>
      <c r="N54" s="16" t="s">
        <v>387</v>
      </c>
      <c r="O54" s="16" t="s">
        <v>1154</v>
      </c>
      <c r="P54" s="16" t="s">
        <v>1539</v>
      </c>
      <c r="Q54" s="16" t="s">
        <v>1582</v>
      </c>
      <c r="R54" s="16">
        <v>0</v>
      </c>
      <c r="S54" s="16" t="s">
        <v>33</v>
      </c>
      <c r="T54" s="20" t="s">
        <v>539</v>
      </c>
      <c r="U54" s="20" t="s">
        <v>539</v>
      </c>
      <c r="V54" s="20" t="s">
        <v>539</v>
      </c>
      <c r="W54" s="20" t="s">
        <v>539</v>
      </c>
      <c r="X54" s="20" t="s">
        <v>539</v>
      </c>
      <c r="Y54" s="20" t="s">
        <v>539</v>
      </c>
      <c r="Z54" s="20" t="s">
        <v>539</v>
      </c>
      <c r="AA54" s="20" t="s">
        <v>539</v>
      </c>
      <c r="AB54" s="20" t="s">
        <v>539</v>
      </c>
      <c r="AC54" s="20" t="s">
        <v>539</v>
      </c>
      <c r="AD54" s="20" t="s">
        <v>539</v>
      </c>
      <c r="AE54" s="20" t="s">
        <v>539</v>
      </c>
      <c r="AF54" s="20" t="s">
        <v>538</v>
      </c>
      <c r="AG54" s="20" t="s">
        <v>538</v>
      </c>
      <c r="AH54" s="20" t="s">
        <v>538</v>
      </c>
      <c r="AI54" s="20" t="s">
        <v>539</v>
      </c>
      <c r="AJ54" s="20" t="s">
        <v>539</v>
      </c>
      <c r="AK54" s="20" t="s">
        <v>539</v>
      </c>
      <c r="AL54" s="20" t="s">
        <v>539</v>
      </c>
      <c r="AM54" s="20" t="s">
        <v>539</v>
      </c>
      <c r="AN54" s="20" t="s">
        <v>539</v>
      </c>
      <c r="AO54" s="20" t="s">
        <v>539</v>
      </c>
      <c r="AP54" s="20" t="s">
        <v>539</v>
      </c>
      <c r="AQ54" s="20" t="s">
        <v>539</v>
      </c>
      <c r="AR54" s="20" t="s">
        <v>538</v>
      </c>
      <c r="AS54" s="20" t="s">
        <v>538</v>
      </c>
      <c r="AT54" s="20" t="s">
        <v>538</v>
      </c>
      <c r="AU54" s="20" t="s">
        <v>538</v>
      </c>
      <c r="AV54" s="20" t="s">
        <v>538</v>
      </c>
      <c r="AW54" s="20" t="s">
        <v>538</v>
      </c>
      <c r="AX54" s="20" t="s">
        <v>538</v>
      </c>
      <c r="AY54" s="20" t="s">
        <v>538</v>
      </c>
      <c r="AZ54" s="20" t="s">
        <v>538</v>
      </c>
      <c r="BA54" s="20" t="s">
        <v>539</v>
      </c>
      <c r="BB54" s="20" t="s">
        <v>539</v>
      </c>
      <c r="BC54" s="20" t="s">
        <v>539</v>
      </c>
      <c r="BD54" s="16" t="s">
        <v>945</v>
      </c>
      <c r="BE54" s="24" t="s">
        <v>546</v>
      </c>
    </row>
    <row r="55" spans="1:57" ht="72" x14ac:dyDescent="0.45">
      <c r="A55" s="16">
        <f t="shared" si="0"/>
        <v>53</v>
      </c>
      <c r="B55" s="16" t="s">
        <v>250</v>
      </c>
      <c r="C55" s="16" t="s">
        <v>253</v>
      </c>
      <c r="D55" s="16" t="s">
        <v>946</v>
      </c>
      <c r="E55" s="16" t="s">
        <v>251</v>
      </c>
      <c r="F55" s="16" t="s">
        <v>947</v>
      </c>
      <c r="G55" s="16" t="s">
        <v>1212</v>
      </c>
      <c r="H55" s="16" t="s">
        <v>252</v>
      </c>
      <c r="I55" s="16" t="s">
        <v>254</v>
      </c>
      <c r="J55" s="16" t="s">
        <v>1187</v>
      </c>
      <c r="K55" s="16" t="s">
        <v>1205</v>
      </c>
      <c r="L55" s="16" t="s">
        <v>358</v>
      </c>
      <c r="M55" s="16" t="s">
        <v>1189</v>
      </c>
      <c r="N55" s="16" t="s">
        <v>1285</v>
      </c>
      <c r="O55" s="16" t="s">
        <v>1164</v>
      </c>
      <c r="P55" s="16" t="s">
        <v>1540</v>
      </c>
      <c r="Q55" s="16" t="s">
        <v>542</v>
      </c>
      <c r="R55" s="16">
        <v>0</v>
      </c>
      <c r="S55" s="16" t="s">
        <v>33</v>
      </c>
      <c r="T55" s="20" t="s">
        <v>539</v>
      </c>
      <c r="U55" s="20" t="s">
        <v>539</v>
      </c>
      <c r="V55" s="20" t="s">
        <v>539</v>
      </c>
      <c r="W55" s="20" t="s">
        <v>539</v>
      </c>
      <c r="X55" s="20" t="s">
        <v>539</v>
      </c>
      <c r="Y55" s="20" t="s">
        <v>539</v>
      </c>
      <c r="Z55" s="20" t="s">
        <v>539</v>
      </c>
      <c r="AA55" s="20" t="s">
        <v>539</v>
      </c>
      <c r="AB55" s="20" t="s">
        <v>539</v>
      </c>
      <c r="AC55" s="20" t="s">
        <v>539</v>
      </c>
      <c r="AD55" s="20" t="s">
        <v>539</v>
      </c>
      <c r="AE55" s="20" t="s">
        <v>539</v>
      </c>
      <c r="AF55" s="20" t="s">
        <v>538</v>
      </c>
      <c r="AG55" s="20" t="s">
        <v>538</v>
      </c>
      <c r="AH55" s="20" t="s">
        <v>538</v>
      </c>
      <c r="AI55" s="20" t="s">
        <v>539</v>
      </c>
      <c r="AJ55" s="20" t="s">
        <v>539</v>
      </c>
      <c r="AK55" s="20" t="s">
        <v>539</v>
      </c>
      <c r="AL55" s="20" t="s">
        <v>539</v>
      </c>
      <c r="AM55" s="20" t="s">
        <v>539</v>
      </c>
      <c r="AN55" s="20" t="s">
        <v>539</v>
      </c>
      <c r="AO55" s="20" t="s">
        <v>539</v>
      </c>
      <c r="AP55" s="20" t="s">
        <v>539</v>
      </c>
      <c r="AQ55" s="20" t="s">
        <v>539</v>
      </c>
      <c r="AR55" s="20" t="s">
        <v>538</v>
      </c>
      <c r="AS55" s="20" t="s">
        <v>538</v>
      </c>
      <c r="AT55" s="20" t="s">
        <v>538</v>
      </c>
      <c r="AU55" s="20" t="s">
        <v>538</v>
      </c>
      <c r="AV55" s="20" t="s">
        <v>538</v>
      </c>
      <c r="AW55" s="20" t="s">
        <v>538</v>
      </c>
      <c r="AX55" s="20" t="s">
        <v>539</v>
      </c>
      <c r="AY55" s="20" t="s">
        <v>539</v>
      </c>
      <c r="AZ55" s="20" t="s">
        <v>539</v>
      </c>
      <c r="BA55" s="20" t="s">
        <v>539</v>
      </c>
      <c r="BB55" s="20" t="s">
        <v>539</v>
      </c>
      <c r="BC55" s="20" t="s">
        <v>539</v>
      </c>
      <c r="BD55" s="24"/>
      <c r="BE55" s="24" t="s">
        <v>546</v>
      </c>
    </row>
    <row r="56" spans="1:57" ht="90" x14ac:dyDescent="0.45">
      <c r="A56" s="16">
        <f t="shared" si="0"/>
        <v>54</v>
      </c>
      <c r="B56" s="16" t="s">
        <v>255</v>
      </c>
      <c r="C56" s="16" t="s">
        <v>258</v>
      </c>
      <c r="D56" s="16" t="s">
        <v>948</v>
      </c>
      <c r="E56" s="16" t="s">
        <v>256</v>
      </c>
      <c r="F56" s="16" t="s">
        <v>949</v>
      </c>
      <c r="G56" s="16" t="s">
        <v>1231</v>
      </c>
      <c r="H56" s="16" t="s">
        <v>257</v>
      </c>
      <c r="I56" s="16" t="s">
        <v>259</v>
      </c>
      <c r="J56" s="16" t="s">
        <v>936</v>
      </c>
      <c r="K56" s="16" t="s">
        <v>1230</v>
      </c>
      <c r="L56" s="16" t="s">
        <v>359</v>
      </c>
      <c r="M56" s="16" t="s">
        <v>1191</v>
      </c>
      <c r="N56" s="16" t="s">
        <v>388</v>
      </c>
      <c r="O56" s="16" t="s">
        <v>1154</v>
      </c>
      <c r="P56" s="16" t="s">
        <v>482</v>
      </c>
      <c r="Q56" s="16" t="s">
        <v>1541</v>
      </c>
      <c r="R56" s="16">
        <v>0</v>
      </c>
      <c r="S56" s="16" t="s">
        <v>39</v>
      </c>
      <c r="T56" s="20" t="s">
        <v>539</v>
      </c>
      <c r="U56" s="20" t="s">
        <v>539</v>
      </c>
      <c r="V56" s="20" t="s">
        <v>539</v>
      </c>
      <c r="W56" s="20" t="s">
        <v>539</v>
      </c>
      <c r="X56" s="20" t="s">
        <v>539</v>
      </c>
      <c r="Y56" s="20" t="s">
        <v>539</v>
      </c>
      <c r="Z56" s="20" t="s">
        <v>539</v>
      </c>
      <c r="AA56" s="20" t="s">
        <v>539</v>
      </c>
      <c r="AB56" s="20" t="s">
        <v>539</v>
      </c>
      <c r="AC56" s="20" t="s">
        <v>539</v>
      </c>
      <c r="AD56" s="20" t="s">
        <v>539</v>
      </c>
      <c r="AE56" s="20" t="s">
        <v>539</v>
      </c>
      <c r="AF56" s="20" t="s">
        <v>539</v>
      </c>
      <c r="AG56" s="20" t="s">
        <v>539</v>
      </c>
      <c r="AH56" s="20" t="s">
        <v>539</v>
      </c>
      <c r="AI56" s="20" t="s">
        <v>539</v>
      </c>
      <c r="AJ56" s="20" t="s">
        <v>539</v>
      </c>
      <c r="AK56" s="20" t="s">
        <v>539</v>
      </c>
      <c r="AL56" s="20" t="s">
        <v>539</v>
      </c>
      <c r="AM56" s="20" t="s">
        <v>539</v>
      </c>
      <c r="AN56" s="20" t="s">
        <v>539</v>
      </c>
      <c r="AO56" s="20" t="s">
        <v>539</v>
      </c>
      <c r="AP56" s="20" t="s">
        <v>539</v>
      </c>
      <c r="AQ56" s="20" t="s">
        <v>539</v>
      </c>
      <c r="AR56" s="20" t="s">
        <v>539</v>
      </c>
      <c r="AS56" s="20" t="s">
        <v>539</v>
      </c>
      <c r="AT56" s="20" t="s">
        <v>539</v>
      </c>
      <c r="AU56" s="20" t="s">
        <v>539</v>
      </c>
      <c r="AV56" s="20" t="s">
        <v>539</v>
      </c>
      <c r="AW56" s="20" t="s">
        <v>539</v>
      </c>
      <c r="AX56" s="20" t="s">
        <v>539</v>
      </c>
      <c r="AY56" s="20" t="s">
        <v>539</v>
      </c>
      <c r="AZ56" s="20" t="s">
        <v>539</v>
      </c>
      <c r="BA56" s="20" t="s">
        <v>539</v>
      </c>
      <c r="BB56" s="20" t="s">
        <v>539</v>
      </c>
      <c r="BC56" s="20" t="s">
        <v>539</v>
      </c>
      <c r="BD56" s="16" t="s">
        <v>1542</v>
      </c>
      <c r="BE56" s="24" t="s">
        <v>546</v>
      </c>
    </row>
    <row r="57" spans="1:57" ht="324" x14ac:dyDescent="0.45">
      <c r="A57" s="16">
        <f t="shared" si="0"/>
        <v>55</v>
      </c>
      <c r="B57" s="16" t="s">
        <v>260</v>
      </c>
      <c r="C57" s="16" t="s">
        <v>263</v>
      </c>
      <c r="D57" s="16" t="s">
        <v>950</v>
      </c>
      <c r="E57" s="16" t="s">
        <v>261</v>
      </c>
      <c r="F57" s="16" t="s">
        <v>951</v>
      </c>
      <c r="G57" s="16" t="s">
        <v>1199</v>
      </c>
      <c r="H57" s="16" t="s">
        <v>262</v>
      </c>
      <c r="I57" s="16" t="s">
        <v>264</v>
      </c>
      <c r="J57" s="16" t="s">
        <v>952</v>
      </c>
      <c r="K57" s="16" t="s">
        <v>1209</v>
      </c>
      <c r="L57" s="16" t="s">
        <v>360</v>
      </c>
      <c r="M57" s="16" t="s">
        <v>1191</v>
      </c>
      <c r="N57" s="16" t="s">
        <v>389</v>
      </c>
      <c r="O57" s="16" t="s">
        <v>1164</v>
      </c>
      <c r="P57" s="16" t="s">
        <v>1387</v>
      </c>
      <c r="Q57" s="16" t="s">
        <v>483</v>
      </c>
      <c r="R57" s="16">
        <v>0</v>
      </c>
      <c r="S57" s="16" t="s">
        <v>33</v>
      </c>
      <c r="T57" s="20" t="s">
        <v>539</v>
      </c>
      <c r="U57" s="20" t="s">
        <v>539</v>
      </c>
      <c r="V57" s="20" t="s">
        <v>539</v>
      </c>
      <c r="W57" s="20" t="s">
        <v>539</v>
      </c>
      <c r="X57" s="20" t="s">
        <v>539</v>
      </c>
      <c r="Y57" s="20" t="s">
        <v>539</v>
      </c>
      <c r="Z57" s="20" t="s">
        <v>539</v>
      </c>
      <c r="AA57" s="20" t="s">
        <v>539</v>
      </c>
      <c r="AB57" s="20" t="s">
        <v>539</v>
      </c>
      <c r="AC57" s="20" t="s">
        <v>539</v>
      </c>
      <c r="AD57" s="20" t="s">
        <v>539</v>
      </c>
      <c r="AE57" s="20" t="s">
        <v>539</v>
      </c>
      <c r="AF57" s="20" t="s">
        <v>539</v>
      </c>
      <c r="AG57" s="20" t="s">
        <v>539</v>
      </c>
      <c r="AH57" s="20" t="s">
        <v>539</v>
      </c>
      <c r="AI57" s="20" t="s">
        <v>539</v>
      </c>
      <c r="AJ57" s="20" t="s">
        <v>539</v>
      </c>
      <c r="AK57" s="20" t="s">
        <v>539</v>
      </c>
      <c r="AL57" s="20" t="s">
        <v>539</v>
      </c>
      <c r="AM57" s="20" t="s">
        <v>539</v>
      </c>
      <c r="AN57" s="20" t="s">
        <v>539</v>
      </c>
      <c r="AO57" s="20" t="s">
        <v>539</v>
      </c>
      <c r="AP57" s="20" t="s">
        <v>539</v>
      </c>
      <c r="AQ57" s="20" t="s">
        <v>539</v>
      </c>
      <c r="AR57" s="20" t="s">
        <v>539</v>
      </c>
      <c r="AS57" s="20" t="s">
        <v>539</v>
      </c>
      <c r="AT57" s="20" t="s">
        <v>539</v>
      </c>
      <c r="AU57" s="20" t="s">
        <v>539</v>
      </c>
      <c r="AV57" s="20" t="s">
        <v>539</v>
      </c>
      <c r="AW57" s="20" t="s">
        <v>539</v>
      </c>
      <c r="AX57" s="20" t="s">
        <v>539</v>
      </c>
      <c r="AY57" s="20" t="s">
        <v>539</v>
      </c>
      <c r="AZ57" s="20" t="s">
        <v>539</v>
      </c>
      <c r="BA57" s="20" t="s">
        <v>539</v>
      </c>
      <c r="BB57" s="20" t="s">
        <v>539</v>
      </c>
      <c r="BC57" s="20" t="s">
        <v>539</v>
      </c>
      <c r="BD57" s="16" t="s">
        <v>953</v>
      </c>
      <c r="BE57" s="24" t="s">
        <v>546</v>
      </c>
    </row>
    <row r="58" spans="1:57" ht="144" x14ac:dyDescent="0.45">
      <c r="A58" s="16">
        <f t="shared" si="0"/>
        <v>56</v>
      </c>
      <c r="B58" s="16" t="s">
        <v>265</v>
      </c>
      <c r="C58" s="16" t="s">
        <v>268</v>
      </c>
      <c r="D58" s="16" t="s">
        <v>954</v>
      </c>
      <c r="E58" s="16" t="s">
        <v>266</v>
      </c>
      <c r="F58" s="16" t="s">
        <v>955</v>
      </c>
      <c r="G58" s="16" t="s">
        <v>1198</v>
      </c>
      <c r="H58" s="16" t="s">
        <v>267</v>
      </c>
      <c r="I58" s="16" t="s">
        <v>269</v>
      </c>
      <c r="J58" s="16" t="s">
        <v>956</v>
      </c>
      <c r="K58" s="16" t="s">
        <v>1210</v>
      </c>
      <c r="L58" s="16" t="s">
        <v>361</v>
      </c>
      <c r="M58" s="16" t="s">
        <v>1191</v>
      </c>
      <c r="N58" s="16" t="s">
        <v>1177</v>
      </c>
      <c r="O58" s="16" t="s">
        <v>1154</v>
      </c>
      <c r="P58" s="16" t="s">
        <v>957</v>
      </c>
      <c r="Q58" s="16" t="s">
        <v>1344</v>
      </c>
      <c r="R58" s="16">
        <v>1</v>
      </c>
      <c r="S58" s="16" t="s">
        <v>33</v>
      </c>
      <c r="T58" s="20" t="s">
        <v>539</v>
      </c>
      <c r="U58" s="20" t="s">
        <v>539</v>
      </c>
      <c r="V58" s="20" t="s">
        <v>539</v>
      </c>
      <c r="W58" s="20" t="s">
        <v>539</v>
      </c>
      <c r="X58" s="20" t="s">
        <v>539</v>
      </c>
      <c r="Y58" s="20" t="s">
        <v>539</v>
      </c>
      <c r="Z58" s="20" t="s">
        <v>539</v>
      </c>
      <c r="AA58" s="20" t="s">
        <v>539</v>
      </c>
      <c r="AB58" s="20" t="s">
        <v>539</v>
      </c>
      <c r="AC58" s="20" t="s">
        <v>539</v>
      </c>
      <c r="AD58" s="20" t="s">
        <v>539</v>
      </c>
      <c r="AE58" s="20" t="s">
        <v>539</v>
      </c>
      <c r="AF58" s="20" t="s">
        <v>539</v>
      </c>
      <c r="AG58" s="20" t="s">
        <v>539</v>
      </c>
      <c r="AH58" s="20" t="s">
        <v>539</v>
      </c>
      <c r="AI58" s="20" t="s">
        <v>539</v>
      </c>
      <c r="AJ58" s="20" t="s">
        <v>539</v>
      </c>
      <c r="AK58" s="20" t="s">
        <v>539</v>
      </c>
      <c r="AL58" s="20" t="s">
        <v>539</v>
      </c>
      <c r="AM58" s="20" t="s">
        <v>539</v>
      </c>
      <c r="AN58" s="20" t="s">
        <v>539</v>
      </c>
      <c r="AO58" s="20" t="s">
        <v>539</v>
      </c>
      <c r="AP58" s="20" t="s">
        <v>539</v>
      </c>
      <c r="AQ58" s="20" t="s">
        <v>539</v>
      </c>
      <c r="AR58" s="20" t="s">
        <v>539</v>
      </c>
      <c r="AS58" s="20" t="s">
        <v>539</v>
      </c>
      <c r="AT58" s="20" t="s">
        <v>539</v>
      </c>
      <c r="AU58" s="20" t="s">
        <v>539</v>
      </c>
      <c r="AV58" s="20" t="s">
        <v>539</v>
      </c>
      <c r="AW58" s="20" t="s">
        <v>539</v>
      </c>
      <c r="AX58" s="20" t="s">
        <v>539</v>
      </c>
      <c r="AY58" s="20" t="s">
        <v>539</v>
      </c>
      <c r="AZ58" s="20" t="s">
        <v>539</v>
      </c>
      <c r="BA58" s="20" t="s">
        <v>539</v>
      </c>
      <c r="BB58" s="20" t="s">
        <v>539</v>
      </c>
      <c r="BC58" s="20" t="s">
        <v>539</v>
      </c>
      <c r="BD58" s="24"/>
      <c r="BE58" s="24" t="s">
        <v>546</v>
      </c>
    </row>
    <row r="59" spans="1:57" ht="216" x14ac:dyDescent="0.45">
      <c r="A59" s="16">
        <f t="shared" si="0"/>
        <v>57</v>
      </c>
      <c r="B59" s="16" t="s">
        <v>270</v>
      </c>
      <c r="C59" s="16" t="s">
        <v>273</v>
      </c>
      <c r="D59" s="16" t="s">
        <v>958</v>
      </c>
      <c r="E59" s="16" t="s">
        <v>271</v>
      </c>
      <c r="F59" s="16" t="s">
        <v>959</v>
      </c>
      <c r="G59" s="16" t="s">
        <v>1202</v>
      </c>
      <c r="H59" s="16" t="s">
        <v>272</v>
      </c>
      <c r="I59" s="16" t="s">
        <v>274</v>
      </c>
      <c r="J59" s="16" t="s">
        <v>960</v>
      </c>
      <c r="K59" s="16" t="s">
        <v>1228</v>
      </c>
      <c r="L59" s="16" t="s">
        <v>362</v>
      </c>
      <c r="M59" s="16" t="s">
        <v>1191</v>
      </c>
      <c r="N59" s="16" t="s">
        <v>1178</v>
      </c>
      <c r="O59" s="16" t="s">
        <v>1154</v>
      </c>
      <c r="P59" s="16" t="s">
        <v>1543</v>
      </c>
      <c r="Q59" s="18" t="s">
        <v>1309</v>
      </c>
      <c r="R59" s="16">
        <v>0</v>
      </c>
      <c r="S59" s="16" t="s">
        <v>39</v>
      </c>
      <c r="T59" s="20" t="s">
        <v>539</v>
      </c>
      <c r="U59" s="20" t="s">
        <v>539</v>
      </c>
      <c r="V59" s="20" t="s">
        <v>539</v>
      </c>
      <c r="W59" s="20" t="s">
        <v>539</v>
      </c>
      <c r="X59" s="20" t="s">
        <v>539</v>
      </c>
      <c r="Y59" s="20" t="s">
        <v>539</v>
      </c>
      <c r="Z59" s="20" t="s">
        <v>539</v>
      </c>
      <c r="AA59" s="20" t="s">
        <v>539</v>
      </c>
      <c r="AB59" s="20" t="s">
        <v>539</v>
      </c>
      <c r="AC59" s="20" t="s">
        <v>539</v>
      </c>
      <c r="AD59" s="20" t="s">
        <v>539</v>
      </c>
      <c r="AE59" s="20" t="s">
        <v>539</v>
      </c>
      <c r="AF59" s="20" t="s">
        <v>539</v>
      </c>
      <c r="AG59" s="20" t="s">
        <v>539</v>
      </c>
      <c r="AH59" s="20" t="s">
        <v>539</v>
      </c>
      <c r="AI59" s="20" t="s">
        <v>539</v>
      </c>
      <c r="AJ59" s="20" t="s">
        <v>539</v>
      </c>
      <c r="AK59" s="20" t="s">
        <v>539</v>
      </c>
      <c r="AL59" s="20" t="s">
        <v>539</v>
      </c>
      <c r="AM59" s="20" t="s">
        <v>539</v>
      </c>
      <c r="AN59" s="20" t="s">
        <v>539</v>
      </c>
      <c r="AO59" s="20" t="s">
        <v>539</v>
      </c>
      <c r="AP59" s="20" t="s">
        <v>539</v>
      </c>
      <c r="AQ59" s="20" t="s">
        <v>539</v>
      </c>
      <c r="AR59" s="20" t="s">
        <v>539</v>
      </c>
      <c r="AS59" s="20" t="s">
        <v>539</v>
      </c>
      <c r="AT59" s="20" t="s">
        <v>539</v>
      </c>
      <c r="AU59" s="20" t="s">
        <v>539</v>
      </c>
      <c r="AV59" s="20" t="s">
        <v>539</v>
      </c>
      <c r="AW59" s="20" t="s">
        <v>539</v>
      </c>
      <c r="AX59" s="20" t="s">
        <v>539</v>
      </c>
      <c r="AY59" s="20" t="s">
        <v>539</v>
      </c>
      <c r="AZ59" s="20" t="s">
        <v>539</v>
      </c>
      <c r="BA59" s="20" t="s">
        <v>539</v>
      </c>
      <c r="BB59" s="20" t="s">
        <v>539</v>
      </c>
      <c r="BC59" s="20" t="s">
        <v>539</v>
      </c>
      <c r="BD59" s="16" t="s">
        <v>961</v>
      </c>
      <c r="BE59" s="24" t="s">
        <v>546</v>
      </c>
    </row>
    <row r="60" spans="1:57" ht="108" x14ac:dyDescent="0.45">
      <c r="A60" s="16">
        <f t="shared" si="0"/>
        <v>58</v>
      </c>
      <c r="B60" s="16" t="s">
        <v>275</v>
      </c>
      <c r="C60" s="16" t="s">
        <v>277</v>
      </c>
      <c r="D60" s="16" t="s">
        <v>962</v>
      </c>
      <c r="E60" s="16" t="s">
        <v>963</v>
      </c>
      <c r="F60" s="16" t="s">
        <v>964</v>
      </c>
      <c r="G60" s="16" t="s">
        <v>1212</v>
      </c>
      <c r="H60" s="16" t="s">
        <v>276</v>
      </c>
      <c r="I60" s="16" t="s">
        <v>278</v>
      </c>
      <c r="J60" s="16" t="s">
        <v>965</v>
      </c>
      <c r="K60" s="16" t="s">
        <v>1221</v>
      </c>
      <c r="L60" s="16" t="s">
        <v>363</v>
      </c>
      <c r="M60" s="16" t="s">
        <v>1191</v>
      </c>
      <c r="N60" s="16" t="s">
        <v>390</v>
      </c>
      <c r="O60" s="16" t="s">
        <v>1153</v>
      </c>
      <c r="P60" s="16" t="s">
        <v>542</v>
      </c>
      <c r="Q60" s="16" t="s">
        <v>542</v>
      </c>
      <c r="R60" s="16">
        <v>0</v>
      </c>
      <c r="S60" s="16" t="s">
        <v>39</v>
      </c>
      <c r="T60" s="20" t="s">
        <v>539</v>
      </c>
      <c r="U60" s="20" t="s">
        <v>539</v>
      </c>
      <c r="V60" s="20" t="s">
        <v>539</v>
      </c>
      <c r="W60" s="20" t="s">
        <v>539</v>
      </c>
      <c r="X60" s="20" t="s">
        <v>539</v>
      </c>
      <c r="Y60" s="20" t="s">
        <v>539</v>
      </c>
      <c r="Z60" s="20" t="s">
        <v>539</v>
      </c>
      <c r="AA60" s="20" t="s">
        <v>539</v>
      </c>
      <c r="AB60" s="20" t="s">
        <v>539</v>
      </c>
      <c r="AC60" s="20" t="s">
        <v>539</v>
      </c>
      <c r="AD60" s="20" t="s">
        <v>539</v>
      </c>
      <c r="AE60" s="20" t="s">
        <v>539</v>
      </c>
      <c r="AF60" s="20" t="s">
        <v>539</v>
      </c>
      <c r="AG60" s="20" t="s">
        <v>539</v>
      </c>
      <c r="AH60" s="20" t="s">
        <v>539</v>
      </c>
      <c r="AI60" s="20" t="s">
        <v>539</v>
      </c>
      <c r="AJ60" s="20" t="s">
        <v>539</v>
      </c>
      <c r="AK60" s="20" t="s">
        <v>539</v>
      </c>
      <c r="AL60" s="20" t="s">
        <v>539</v>
      </c>
      <c r="AM60" s="20" t="s">
        <v>539</v>
      </c>
      <c r="AN60" s="20" t="s">
        <v>539</v>
      </c>
      <c r="AO60" s="20" t="s">
        <v>539</v>
      </c>
      <c r="AP60" s="20" t="s">
        <v>539</v>
      </c>
      <c r="AQ60" s="20" t="s">
        <v>539</v>
      </c>
      <c r="AR60" s="20" t="s">
        <v>539</v>
      </c>
      <c r="AS60" s="20" t="s">
        <v>539</v>
      </c>
      <c r="AT60" s="20" t="s">
        <v>539</v>
      </c>
      <c r="AU60" s="20" t="s">
        <v>539</v>
      </c>
      <c r="AV60" s="20" t="s">
        <v>539</v>
      </c>
      <c r="AW60" s="20" t="s">
        <v>539</v>
      </c>
      <c r="AX60" s="20" t="s">
        <v>539</v>
      </c>
      <c r="AY60" s="20" t="s">
        <v>539</v>
      </c>
      <c r="AZ60" s="20" t="s">
        <v>539</v>
      </c>
      <c r="BA60" s="20" t="s">
        <v>539</v>
      </c>
      <c r="BB60" s="20" t="s">
        <v>539</v>
      </c>
      <c r="BC60" s="20" t="s">
        <v>539</v>
      </c>
      <c r="BD60" s="16" t="s">
        <v>966</v>
      </c>
      <c r="BE60" s="24" t="s">
        <v>546</v>
      </c>
    </row>
    <row r="61" spans="1:57" ht="180" x14ac:dyDescent="0.45">
      <c r="A61" s="16">
        <f t="shared" si="0"/>
        <v>59</v>
      </c>
      <c r="B61" s="16" t="s">
        <v>275</v>
      </c>
      <c r="C61" s="16" t="s">
        <v>280</v>
      </c>
      <c r="D61" s="16" t="s">
        <v>962</v>
      </c>
      <c r="E61" s="16" t="s">
        <v>279</v>
      </c>
      <c r="F61" s="16" t="s">
        <v>964</v>
      </c>
      <c r="G61" s="16" t="s">
        <v>1212</v>
      </c>
      <c r="H61" s="16" t="s">
        <v>276</v>
      </c>
      <c r="I61" s="16" t="s">
        <v>281</v>
      </c>
      <c r="J61" s="16" t="s">
        <v>965</v>
      </c>
      <c r="K61" s="16" t="s">
        <v>1221</v>
      </c>
      <c r="L61" s="16" t="s">
        <v>364</v>
      </c>
      <c r="M61" s="16" t="s">
        <v>1191</v>
      </c>
      <c r="N61" s="16" t="s">
        <v>391</v>
      </c>
      <c r="O61" s="16" t="s">
        <v>1154</v>
      </c>
      <c r="P61" s="16" t="s">
        <v>1544</v>
      </c>
      <c r="Q61" s="16" t="s">
        <v>1179</v>
      </c>
      <c r="R61" s="16">
        <v>0</v>
      </c>
      <c r="S61" s="16" t="s">
        <v>33</v>
      </c>
      <c r="T61" s="20" t="s">
        <v>539</v>
      </c>
      <c r="U61" s="20" t="s">
        <v>539</v>
      </c>
      <c r="V61" s="20" t="s">
        <v>539</v>
      </c>
      <c r="W61" s="20" t="s">
        <v>539</v>
      </c>
      <c r="X61" s="20" t="s">
        <v>539</v>
      </c>
      <c r="Y61" s="20" t="s">
        <v>539</v>
      </c>
      <c r="Z61" s="20" t="s">
        <v>539</v>
      </c>
      <c r="AA61" s="20" t="s">
        <v>539</v>
      </c>
      <c r="AB61" s="20" t="s">
        <v>539</v>
      </c>
      <c r="AC61" s="20" t="s">
        <v>539</v>
      </c>
      <c r="AD61" s="20" t="s">
        <v>539</v>
      </c>
      <c r="AE61" s="20" t="s">
        <v>539</v>
      </c>
      <c r="AF61" s="20" t="s">
        <v>539</v>
      </c>
      <c r="AG61" s="20" t="s">
        <v>539</v>
      </c>
      <c r="AH61" s="20" t="s">
        <v>539</v>
      </c>
      <c r="AI61" s="20" t="s">
        <v>539</v>
      </c>
      <c r="AJ61" s="20" t="s">
        <v>539</v>
      </c>
      <c r="AK61" s="20" t="s">
        <v>539</v>
      </c>
      <c r="AL61" s="20" t="s">
        <v>539</v>
      </c>
      <c r="AM61" s="20" t="s">
        <v>539</v>
      </c>
      <c r="AN61" s="20" t="s">
        <v>539</v>
      </c>
      <c r="AO61" s="20" t="s">
        <v>539</v>
      </c>
      <c r="AP61" s="20" t="s">
        <v>539</v>
      </c>
      <c r="AQ61" s="20" t="s">
        <v>539</v>
      </c>
      <c r="AR61" s="20" t="s">
        <v>539</v>
      </c>
      <c r="AS61" s="20" t="s">
        <v>539</v>
      </c>
      <c r="AT61" s="20" t="s">
        <v>539</v>
      </c>
      <c r="AU61" s="20" t="s">
        <v>539</v>
      </c>
      <c r="AV61" s="20" t="s">
        <v>539</v>
      </c>
      <c r="AW61" s="20" t="s">
        <v>539</v>
      </c>
      <c r="AX61" s="20" t="s">
        <v>539</v>
      </c>
      <c r="AY61" s="20" t="s">
        <v>539</v>
      </c>
      <c r="AZ61" s="20" t="s">
        <v>539</v>
      </c>
      <c r="BA61" s="20" t="s">
        <v>539</v>
      </c>
      <c r="BB61" s="20" t="s">
        <v>539</v>
      </c>
      <c r="BC61" s="20" t="s">
        <v>539</v>
      </c>
      <c r="BD61" s="16" t="s">
        <v>966</v>
      </c>
      <c r="BE61" s="24" t="s">
        <v>546</v>
      </c>
    </row>
    <row r="62" spans="1:57" ht="126" x14ac:dyDescent="0.45">
      <c r="A62" s="16">
        <f t="shared" si="0"/>
        <v>60</v>
      </c>
      <c r="B62" s="16" t="s">
        <v>275</v>
      </c>
      <c r="C62" s="16" t="s">
        <v>283</v>
      </c>
      <c r="D62" s="16" t="s">
        <v>962</v>
      </c>
      <c r="E62" s="16" t="s">
        <v>282</v>
      </c>
      <c r="F62" s="16" t="s">
        <v>967</v>
      </c>
      <c r="G62" s="16" t="s">
        <v>1212</v>
      </c>
      <c r="H62" s="16" t="s">
        <v>276</v>
      </c>
      <c r="I62" s="16" t="s">
        <v>284</v>
      </c>
      <c r="J62" s="16" t="s">
        <v>965</v>
      </c>
      <c r="K62" s="16" t="s">
        <v>1221</v>
      </c>
      <c r="L62" s="16" t="s">
        <v>365</v>
      </c>
      <c r="M62" s="16" t="s">
        <v>1191</v>
      </c>
      <c r="N62" s="16" t="s">
        <v>391</v>
      </c>
      <c r="O62" s="16" t="s">
        <v>1154</v>
      </c>
      <c r="P62" s="16" t="s">
        <v>1545</v>
      </c>
      <c r="Q62" s="16" t="s">
        <v>1180</v>
      </c>
      <c r="R62" s="16">
        <v>0</v>
      </c>
      <c r="S62" s="16" t="s">
        <v>33</v>
      </c>
      <c r="T62" s="20" t="s">
        <v>539</v>
      </c>
      <c r="U62" s="20" t="s">
        <v>539</v>
      </c>
      <c r="V62" s="20" t="s">
        <v>539</v>
      </c>
      <c r="W62" s="20" t="s">
        <v>539</v>
      </c>
      <c r="X62" s="20" t="s">
        <v>539</v>
      </c>
      <c r="Y62" s="20" t="s">
        <v>539</v>
      </c>
      <c r="Z62" s="20" t="s">
        <v>539</v>
      </c>
      <c r="AA62" s="20" t="s">
        <v>539</v>
      </c>
      <c r="AB62" s="20" t="s">
        <v>539</v>
      </c>
      <c r="AC62" s="20" t="s">
        <v>539</v>
      </c>
      <c r="AD62" s="20" t="s">
        <v>539</v>
      </c>
      <c r="AE62" s="20" t="s">
        <v>539</v>
      </c>
      <c r="AF62" s="20" t="s">
        <v>539</v>
      </c>
      <c r="AG62" s="20" t="s">
        <v>539</v>
      </c>
      <c r="AH62" s="20" t="s">
        <v>539</v>
      </c>
      <c r="AI62" s="20" t="s">
        <v>539</v>
      </c>
      <c r="AJ62" s="20" t="s">
        <v>539</v>
      </c>
      <c r="AK62" s="20" t="s">
        <v>539</v>
      </c>
      <c r="AL62" s="20" t="s">
        <v>539</v>
      </c>
      <c r="AM62" s="20" t="s">
        <v>539</v>
      </c>
      <c r="AN62" s="20" t="s">
        <v>539</v>
      </c>
      <c r="AO62" s="20" t="s">
        <v>539</v>
      </c>
      <c r="AP62" s="20" t="s">
        <v>539</v>
      </c>
      <c r="AQ62" s="20" t="s">
        <v>539</v>
      </c>
      <c r="AR62" s="20" t="s">
        <v>539</v>
      </c>
      <c r="AS62" s="20" t="s">
        <v>539</v>
      </c>
      <c r="AT62" s="20" t="s">
        <v>539</v>
      </c>
      <c r="AU62" s="20" t="s">
        <v>539</v>
      </c>
      <c r="AV62" s="20" t="s">
        <v>539</v>
      </c>
      <c r="AW62" s="20" t="s">
        <v>539</v>
      </c>
      <c r="AX62" s="20" t="s">
        <v>539</v>
      </c>
      <c r="AY62" s="20" t="s">
        <v>539</v>
      </c>
      <c r="AZ62" s="20" t="s">
        <v>539</v>
      </c>
      <c r="BA62" s="20" t="s">
        <v>539</v>
      </c>
      <c r="BB62" s="20" t="s">
        <v>539</v>
      </c>
      <c r="BC62" s="20" t="s">
        <v>539</v>
      </c>
      <c r="BD62" s="16" t="s">
        <v>966</v>
      </c>
      <c r="BE62" s="24" t="s">
        <v>546</v>
      </c>
    </row>
    <row r="63" spans="1:57" ht="162" x14ac:dyDescent="0.45">
      <c r="A63" s="16">
        <f t="shared" si="0"/>
        <v>61</v>
      </c>
      <c r="B63" s="16" t="s">
        <v>285</v>
      </c>
      <c r="C63" s="16" t="s">
        <v>286</v>
      </c>
      <c r="D63" s="16" t="s">
        <v>968</v>
      </c>
      <c r="E63" s="16" t="s">
        <v>1181</v>
      </c>
      <c r="F63" s="16" t="s">
        <v>969</v>
      </c>
      <c r="G63" s="16" t="s">
        <v>1211</v>
      </c>
      <c r="H63" s="25" t="s">
        <v>970</v>
      </c>
      <c r="I63" s="16" t="s">
        <v>287</v>
      </c>
      <c r="J63" s="16" t="s">
        <v>923</v>
      </c>
      <c r="K63" s="16" t="s">
        <v>1200</v>
      </c>
      <c r="L63" s="16" t="s">
        <v>366</v>
      </c>
      <c r="M63" s="16" t="s">
        <v>702</v>
      </c>
      <c r="N63" s="16" t="s">
        <v>1285</v>
      </c>
      <c r="O63" s="16" t="s">
        <v>1164</v>
      </c>
      <c r="P63" s="16" t="s">
        <v>1546</v>
      </c>
      <c r="Q63" s="16" t="s">
        <v>484</v>
      </c>
      <c r="R63" s="16">
        <v>0</v>
      </c>
      <c r="S63" s="16" t="s">
        <v>33</v>
      </c>
      <c r="T63" s="20" t="s">
        <v>539</v>
      </c>
      <c r="U63" s="20" t="s">
        <v>539</v>
      </c>
      <c r="V63" s="20" t="s">
        <v>539</v>
      </c>
      <c r="W63" s="20" t="s">
        <v>539</v>
      </c>
      <c r="X63" s="20" t="s">
        <v>539</v>
      </c>
      <c r="Y63" s="20" t="s">
        <v>539</v>
      </c>
      <c r="Z63" s="20" t="s">
        <v>539</v>
      </c>
      <c r="AA63" s="20" t="s">
        <v>539</v>
      </c>
      <c r="AB63" s="20" t="s">
        <v>539</v>
      </c>
      <c r="AC63" s="20" t="s">
        <v>539</v>
      </c>
      <c r="AD63" s="20" t="s">
        <v>539</v>
      </c>
      <c r="AE63" s="20" t="s">
        <v>539</v>
      </c>
      <c r="AF63" s="20" t="s">
        <v>539</v>
      </c>
      <c r="AG63" s="20" t="s">
        <v>539</v>
      </c>
      <c r="AH63" s="20" t="s">
        <v>539</v>
      </c>
      <c r="AI63" s="20" t="s">
        <v>539</v>
      </c>
      <c r="AJ63" s="20" t="s">
        <v>539</v>
      </c>
      <c r="AK63" s="20" t="s">
        <v>539</v>
      </c>
      <c r="AL63" s="20" t="s">
        <v>539</v>
      </c>
      <c r="AM63" s="20" t="s">
        <v>539</v>
      </c>
      <c r="AN63" s="20" t="s">
        <v>539</v>
      </c>
      <c r="AO63" s="20" t="s">
        <v>539</v>
      </c>
      <c r="AP63" s="20" t="s">
        <v>539</v>
      </c>
      <c r="AQ63" s="20" t="s">
        <v>539</v>
      </c>
      <c r="AR63" s="20" t="s">
        <v>539</v>
      </c>
      <c r="AS63" s="20" t="s">
        <v>539</v>
      </c>
      <c r="AT63" s="20" t="s">
        <v>539</v>
      </c>
      <c r="AU63" s="20" t="s">
        <v>539</v>
      </c>
      <c r="AV63" s="20" t="s">
        <v>539</v>
      </c>
      <c r="AW63" s="20" t="s">
        <v>539</v>
      </c>
      <c r="AX63" s="20" t="s">
        <v>539</v>
      </c>
      <c r="AY63" s="20" t="s">
        <v>539</v>
      </c>
      <c r="AZ63" s="20" t="s">
        <v>539</v>
      </c>
      <c r="BA63" s="20" t="s">
        <v>539</v>
      </c>
      <c r="BB63" s="20" t="s">
        <v>539</v>
      </c>
      <c r="BC63" s="20" t="s">
        <v>539</v>
      </c>
      <c r="BD63" s="16" t="s">
        <v>971</v>
      </c>
      <c r="BE63" s="24" t="s">
        <v>546</v>
      </c>
    </row>
    <row r="64" spans="1:57" ht="180" x14ac:dyDescent="0.45">
      <c r="A64" s="16">
        <f t="shared" si="0"/>
        <v>62</v>
      </c>
      <c r="B64" s="16" t="s">
        <v>288</v>
      </c>
      <c r="C64" s="16" t="s">
        <v>291</v>
      </c>
      <c r="D64" s="16" t="s">
        <v>972</v>
      </c>
      <c r="E64" s="16" t="s">
        <v>289</v>
      </c>
      <c r="F64" s="16" t="s">
        <v>973</v>
      </c>
      <c r="G64" s="16" t="s">
        <v>1228</v>
      </c>
      <c r="H64" s="16" t="s">
        <v>290</v>
      </c>
      <c r="I64" s="16" t="s">
        <v>292</v>
      </c>
      <c r="J64" s="16" t="s">
        <v>936</v>
      </c>
      <c r="K64" s="16" t="s">
        <v>1228</v>
      </c>
      <c r="L64" s="16" t="s">
        <v>1182</v>
      </c>
      <c r="M64" s="16" t="s">
        <v>1191</v>
      </c>
      <c r="N64" s="16" t="s">
        <v>373</v>
      </c>
      <c r="O64" s="16" t="s">
        <v>1154</v>
      </c>
      <c r="P64" s="16" t="s">
        <v>1547</v>
      </c>
      <c r="Q64" s="16" t="s">
        <v>1548</v>
      </c>
      <c r="R64" s="16">
        <v>0</v>
      </c>
      <c r="S64" s="16" t="s">
        <v>39</v>
      </c>
      <c r="T64" s="20" t="s">
        <v>539</v>
      </c>
      <c r="U64" s="20" t="s">
        <v>539</v>
      </c>
      <c r="V64" s="20" t="s">
        <v>539</v>
      </c>
      <c r="W64" s="20" t="s">
        <v>539</v>
      </c>
      <c r="X64" s="20" t="s">
        <v>539</v>
      </c>
      <c r="Y64" s="20" t="s">
        <v>539</v>
      </c>
      <c r="Z64" s="20" t="s">
        <v>539</v>
      </c>
      <c r="AA64" s="20" t="s">
        <v>539</v>
      </c>
      <c r="AB64" s="20" t="s">
        <v>539</v>
      </c>
      <c r="AC64" s="20" t="s">
        <v>539</v>
      </c>
      <c r="AD64" s="20" t="s">
        <v>539</v>
      </c>
      <c r="AE64" s="20" t="s">
        <v>539</v>
      </c>
      <c r="AF64" s="20" t="s">
        <v>539</v>
      </c>
      <c r="AG64" s="20" t="s">
        <v>539</v>
      </c>
      <c r="AH64" s="20" t="s">
        <v>539</v>
      </c>
      <c r="AI64" s="20" t="s">
        <v>539</v>
      </c>
      <c r="AJ64" s="20" t="s">
        <v>539</v>
      </c>
      <c r="AK64" s="20" t="s">
        <v>539</v>
      </c>
      <c r="AL64" s="20" t="s">
        <v>539</v>
      </c>
      <c r="AM64" s="20" t="s">
        <v>539</v>
      </c>
      <c r="AN64" s="20" t="s">
        <v>539</v>
      </c>
      <c r="AO64" s="20" t="s">
        <v>539</v>
      </c>
      <c r="AP64" s="20" t="s">
        <v>539</v>
      </c>
      <c r="AQ64" s="20" t="s">
        <v>539</v>
      </c>
      <c r="AR64" s="20" t="s">
        <v>539</v>
      </c>
      <c r="AS64" s="20" t="s">
        <v>539</v>
      </c>
      <c r="AT64" s="20" t="s">
        <v>539</v>
      </c>
      <c r="AU64" s="20" t="s">
        <v>539</v>
      </c>
      <c r="AV64" s="20" t="s">
        <v>539</v>
      </c>
      <c r="AW64" s="20" t="s">
        <v>539</v>
      </c>
      <c r="AX64" s="20" t="s">
        <v>539</v>
      </c>
      <c r="AY64" s="20" t="s">
        <v>539</v>
      </c>
      <c r="AZ64" s="20" t="s">
        <v>539</v>
      </c>
      <c r="BA64" s="20" t="s">
        <v>539</v>
      </c>
      <c r="BB64" s="20" t="s">
        <v>539</v>
      </c>
      <c r="BC64" s="20" t="s">
        <v>539</v>
      </c>
      <c r="BD64" s="16"/>
      <c r="BE64" s="24" t="s">
        <v>546</v>
      </c>
    </row>
    <row r="65" spans="1:57" ht="108" x14ac:dyDescent="0.45">
      <c r="A65" s="16">
        <f t="shared" si="0"/>
        <v>63</v>
      </c>
      <c r="B65" s="16" t="s">
        <v>285</v>
      </c>
      <c r="C65" s="16" t="s">
        <v>294</v>
      </c>
      <c r="D65" s="16" t="s">
        <v>968</v>
      </c>
      <c r="E65" s="16" t="s">
        <v>293</v>
      </c>
      <c r="F65" s="16" t="s">
        <v>974</v>
      </c>
      <c r="G65" s="16" t="s">
        <v>1211</v>
      </c>
      <c r="H65" s="16" t="s">
        <v>296</v>
      </c>
      <c r="I65" s="16" t="s">
        <v>295</v>
      </c>
      <c r="J65" s="16" t="s">
        <v>923</v>
      </c>
      <c r="K65" s="16" t="s">
        <v>1200</v>
      </c>
      <c r="L65" s="16" t="s">
        <v>367</v>
      </c>
      <c r="M65" s="16" t="s">
        <v>1190</v>
      </c>
      <c r="N65" s="16" t="s">
        <v>975</v>
      </c>
      <c r="O65" s="16" t="s">
        <v>1154</v>
      </c>
      <c r="P65" s="16" t="s">
        <v>1549</v>
      </c>
      <c r="Q65" s="16" t="s">
        <v>1296</v>
      </c>
      <c r="R65" s="16">
        <v>0</v>
      </c>
      <c r="S65" s="16" t="s">
        <v>33</v>
      </c>
      <c r="T65" s="20" t="s">
        <v>539</v>
      </c>
      <c r="U65" s="20" t="s">
        <v>539</v>
      </c>
      <c r="V65" s="20" t="s">
        <v>539</v>
      </c>
      <c r="W65" s="20" t="s">
        <v>539</v>
      </c>
      <c r="X65" s="20" t="s">
        <v>539</v>
      </c>
      <c r="Y65" s="20" t="s">
        <v>539</v>
      </c>
      <c r="Z65" s="20" t="s">
        <v>539</v>
      </c>
      <c r="AA65" s="20" t="s">
        <v>539</v>
      </c>
      <c r="AB65" s="20" t="s">
        <v>539</v>
      </c>
      <c r="AC65" s="20" t="s">
        <v>539</v>
      </c>
      <c r="AD65" s="20" t="s">
        <v>539</v>
      </c>
      <c r="AE65" s="20" t="s">
        <v>539</v>
      </c>
      <c r="AF65" s="20" t="s">
        <v>539</v>
      </c>
      <c r="AG65" s="20" t="s">
        <v>539</v>
      </c>
      <c r="AH65" s="20" t="s">
        <v>539</v>
      </c>
      <c r="AI65" s="20" t="s">
        <v>539</v>
      </c>
      <c r="AJ65" s="20" t="s">
        <v>539</v>
      </c>
      <c r="AK65" s="20" t="s">
        <v>539</v>
      </c>
      <c r="AL65" s="20" t="s">
        <v>539</v>
      </c>
      <c r="AM65" s="20" t="s">
        <v>539</v>
      </c>
      <c r="AN65" s="20" t="s">
        <v>539</v>
      </c>
      <c r="AO65" s="20" t="s">
        <v>539</v>
      </c>
      <c r="AP65" s="20" t="s">
        <v>539</v>
      </c>
      <c r="AQ65" s="20" t="s">
        <v>539</v>
      </c>
      <c r="AR65" s="20" t="s">
        <v>539</v>
      </c>
      <c r="AS65" s="20" t="s">
        <v>539</v>
      </c>
      <c r="AT65" s="20" t="s">
        <v>539</v>
      </c>
      <c r="AU65" s="20" t="s">
        <v>539</v>
      </c>
      <c r="AV65" s="20" t="s">
        <v>539</v>
      </c>
      <c r="AW65" s="20" t="s">
        <v>539</v>
      </c>
      <c r="AX65" s="20" t="s">
        <v>539</v>
      </c>
      <c r="AY65" s="20" t="s">
        <v>539</v>
      </c>
      <c r="AZ65" s="20" t="s">
        <v>539</v>
      </c>
      <c r="BA65" s="20" t="s">
        <v>539</v>
      </c>
      <c r="BB65" s="20" t="s">
        <v>539</v>
      </c>
      <c r="BC65" s="20" t="s">
        <v>539</v>
      </c>
      <c r="BD65" s="16" t="s">
        <v>976</v>
      </c>
      <c r="BE65" s="24" t="s">
        <v>546</v>
      </c>
    </row>
    <row r="66" spans="1:57" ht="180" x14ac:dyDescent="0.45">
      <c r="A66" s="16">
        <f t="shared" si="0"/>
        <v>64</v>
      </c>
      <c r="B66" s="16" t="s">
        <v>297</v>
      </c>
      <c r="C66" s="16" t="s">
        <v>300</v>
      </c>
      <c r="D66" s="16" t="s">
        <v>977</v>
      </c>
      <c r="E66" s="16" t="s">
        <v>298</v>
      </c>
      <c r="F66" s="16" t="s">
        <v>978</v>
      </c>
      <c r="G66" s="16" t="s">
        <v>1232</v>
      </c>
      <c r="H66" s="16" t="s">
        <v>299</v>
      </c>
      <c r="I66" s="16" t="s">
        <v>301</v>
      </c>
      <c r="J66" s="16" t="s">
        <v>979</v>
      </c>
      <c r="K66" s="16" t="s">
        <v>1233</v>
      </c>
      <c r="L66" s="16" t="s">
        <v>549</v>
      </c>
      <c r="M66" s="16" t="s">
        <v>1190</v>
      </c>
      <c r="N66" s="16" t="s">
        <v>980</v>
      </c>
      <c r="O66" s="16" t="s">
        <v>1154</v>
      </c>
      <c r="P66" s="16" t="s">
        <v>1375</v>
      </c>
      <c r="Q66" s="16" t="s">
        <v>1550</v>
      </c>
      <c r="R66" s="16">
        <v>0</v>
      </c>
      <c r="S66" s="16" t="s">
        <v>33</v>
      </c>
      <c r="T66" s="20" t="s">
        <v>539</v>
      </c>
      <c r="U66" s="20" t="s">
        <v>539</v>
      </c>
      <c r="V66" s="20" t="s">
        <v>539</v>
      </c>
      <c r="W66" s="20" t="s">
        <v>539</v>
      </c>
      <c r="X66" s="20" t="s">
        <v>539</v>
      </c>
      <c r="Y66" s="20" t="s">
        <v>539</v>
      </c>
      <c r="Z66" s="20" t="s">
        <v>539</v>
      </c>
      <c r="AA66" s="20" t="s">
        <v>539</v>
      </c>
      <c r="AB66" s="20" t="s">
        <v>539</v>
      </c>
      <c r="AC66" s="20" t="s">
        <v>539</v>
      </c>
      <c r="AD66" s="20" t="s">
        <v>539</v>
      </c>
      <c r="AE66" s="20" t="s">
        <v>539</v>
      </c>
      <c r="AF66" s="20" t="s">
        <v>539</v>
      </c>
      <c r="AG66" s="20" t="s">
        <v>539</v>
      </c>
      <c r="AH66" s="20" t="s">
        <v>539</v>
      </c>
      <c r="AI66" s="20" t="s">
        <v>539</v>
      </c>
      <c r="AJ66" s="20" t="s">
        <v>539</v>
      </c>
      <c r="AK66" s="20" t="s">
        <v>539</v>
      </c>
      <c r="AL66" s="20" t="s">
        <v>539</v>
      </c>
      <c r="AM66" s="20" t="s">
        <v>539</v>
      </c>
      <c r="AN66" s="20" t="s">
        <v>539</v>
      </c>
      <c r="AO66" s="20" t="s">
        <v>539</v>
      </c>
      <c r="AP66" s="20" t="s">
        <v>539</v>
      </c>
      <c r="AQ66" s="20" t="s">
        <v>539</v>
      </c>
      <c r="AR66" s="20" t="s">
        <v>539</v>
      </c>
      <c r="AS66" s="20" t="s">
        <v>539</v>
      </c>
      <c r="AT66" s="20" t="s">
        <v>539</v>
      </c>
      <c r="AU66" s="20" t="s">
        <v>539</v>
      </c>
      <c r="AV66" s="20" t="s">
        <v>539</v>
      </c>
      <c r="AW66" s="20" t="s">
        <v>539</v>
      </c>
      <c r="AX66" s="20" t="s">
        <v>539</v>
      </c>
      <c r="AY66" s="20" t="s">
        <v>539</v>
      </c>
      <c r="AZ66" s="20" t="s">
        <v>539</v>
      </c>
      <c r="BA66" s="20" t="s">
        <v>539</v>
      </c>
      <c r="BB66" s="20" t="s">
        <v>539</v>
      </c>
      <c r="BC66" s="20" t="s">
        <v>539</v>
      </c>
      <c r="BD66" s="16"/>
      <c r="BE66" s="24" t="s">
        <v>546</v>
      </c>
    </row>
    <row r="67" spans="1:57" ht="126" x14ac:dyDescent="0.45">
      <c r="A67" s="16">
        <f t="shared" si="0"/>
        <v>65</v>
      </c>
      <c r="B67" s="16" t="s">
        <v>302</v>
      </c>
      <c r="C67" s="16" t="s">
        <v>1058</v>
      </c>
      <c r="D67" s="16" t="s">
        <v>981</v>
      </c>
      <c r="E67" s="16" t="s">
        <v>303</v>
      </c>
      <c r="F67" s="16" t="s">
        <v>982</v>
      </c>
      <c r="G67" s="16" t="s">
        <v>1199</v>
      </c>
      <c r="H67" s="16" t="s">
        <v>304</v>
      </c>
      <c r="I67" s="16" t="s">
        <v>305</v>
      </c>
      <c r="J67" s="16" t="s">
        <v>1187</v>
      </c>
      <c r="K67" s="16" t="s">
        <v>1215</v>
      </c>
      <c r="L67" s="16" t="s">
        <v>368</v>
      </c>
      <c r="M67" s="16" t="s">
        <v>1196</v>
      </c>
      <c r="N67" s="16" t="s">
        <v>904</v>
      </c>
      <c r="O67" s="16" t="s">
        <v>1154</v>
      </c>
      <c r="P67" s="16" t="s">
        <v>1551</v>
      </c>
      <c r="Q67" s="16" t="s">
        <v>542</v>
      </c>
      <c r="R67" s="16">
        <v>0</v>
      </c>
      <c r="S67" s="16" t="s">
        <v>33</v>
      </c>
      <c r="T67" s="20" t="s">
        <v>539</v>
      </c>
      <c r="U67" s="20" t="s">
        <v>539</v>
      </c>
      <c r="V67" s="20" t="s">
        <v>539</v>
      </c>
      <c r="W67" s="20" t="s">
        <v>539</v>
      </c>
      <c r="X67" s="20" t="s">
        <v>539</v>
      </c>
      <c r="Y67" s="20" t="s">
        <v>539</v>
      </c>
      <c r="Z67" s="20" t="s">
        <v>539</v>
      </c>
      <c r="AA67" s="20" t="s">
        <v>539</v>
      </c>
      <c r="AB67" s="20" t="s">
        <v>539</v>
      </c>
      <c r="AC67" s="20" t="s">
        <v>539</v>
      </c>
      <c r="AD67" s="20" t="s">
        <v>539</v>
      </c>
      <c r="AE67" s="20" t="s">
        <v>539</v>
      </c>
      <c r="AF67" s="20" t="s">
        <v>539</v>
      </c>
      <c r="AG67" s="20" t="s">
        <v>539</v>
      </c>
      <c r="AH67" s="20" t="s">
        <v>539</v>
      </c>
      <c r="AI67" s="20" t="s">
        <v>539</v>
      </c>
      <c r="AJ67" s="20" t="s">
        <v>539</v>
      </c>
      <c r="AK67" s="20" t="s">
        <v>539</v>
      </c>
      <c r="AL67" s="20" t="s">
        <v>539</v>
      </c>
      <c r="AM67" s="20" t="s">
        <v>539</v>
      </c>
      <c r="AN67" s="20" t="s">
        <v>539</v>
      </c>
      <c r="AO67" s="20" t="s">
        <v>539</v>
      </c>
      <c r="AP67" s="20" t="s">
        <v>539</v>
      </c>
      <c r="AQ67" s="20" t="s">
        <v>539</v>
      </c>
      <c r="AR67" s="20" t="s">
        <v>539</v>
      </c>
      <c r="AS67" s="20" t="s">
        <v>539</v>
      </c>
      <c r="AT67" s="20" t="s">
        <v>539</v>
      </c>
      <c r="AU67" s="20" t="s">
        <v>539</v>
      </c>
      <c r="AV67" s="20" t="s">
        <v>539</v>
      </c>
      <c r="AW67" s="20" t="s">
        <v>539</v>
      </c>
      <c r="AX67" s="20" t="s">
        <v>539</v>
      </c>
      <c r="AY67" s="20" t="s">
        <v>539</v>
      </c>
      <c r="AZ67" s="20" t="s">
        <v>539</v>
      </c>
      <c r="BA67" s="20" t="s">
        <v>539</v>
      </c>
      <c r="BB67" s="20" t="s">
        <v>539</v>
      </c>
      <c r="BC67" s="20" t="s">
        <v>539</v>
      </c>
      <c r="BD67" s="18"/>
      <c r="BE67" s="24" t="s">
        <v>546</v>
      </c>
    </row>
    <row r="68" spans="1:57" ht="108" x14ac:dyDescent="0.45">
      <c r="A68" s="16">
        <f t="shared" ref="A68:A84" si="1">ROW()-2</f>
        <v>66</v>
      </c>
      <c r="B68" s="16" t="s">
        <v>983</v>
      </c>
      <c r="C68" s="16" t="s">
        <v>984</v>
      </c>
      <c r="D68" s="16" t="s">
        <v>985</v>
      </c>
      <c r="E68" s="16" t="s">
        <v>986</v>
      </c>
      <c r="F68" s="16" t="s">
        <v>987</v>
      </c>
      <c r="G68" s="16" t="s">
        <v>1199</v>
      </c>
      <c r="H68" s="16" t="s">
        <v>988</v>
      </c>
      <c r="I68" s="16" t="s">
        <v>989</v>
      </c>
      <c r="J68" s="16" t="s">
        <v>912</v>
      </c>
      <c r="K68" s="16" t="s">
        <v>1200</v>
      </c>
      <c r="L68" s="16" t="s">
        <v>990</v>
      </c>
      <c r="M68" s="16" t="s">
        <v>568</v>
      </c>
      <c r="N68" s="16" t="s">
        <v>991</v>
      </c>
      <c r="O68" s="16" t="s">
        <v>1154</v>
      </c>
      <c r="P68" s="16" t="s">
        <v>1552</v>
      </c>
      <c r="Q68" s="16" t="s">
        <v>1553</v>
      </c>
      <c r="R68" s="16">
        <v>0</v>
      </c>
      <c r="S68" s="16" t="s">
        <v>33</v>
      </c>
      <c r="T68" s="20" t="s">
        <v>539</v>
      </c>
      <c r="U68" s="20" t="s">
        <v>539</v>
      </c>
      <c r="V68" s="20" t="s">
        <v>539</v>
      </c>
      <c r="W68" s="20" t="s">
        <v>539</v>
      </c>
      <c r="X68" s="20" t="s">
        <v>539</v>
      </c>
      <c r="Y68" s="20" t="s">
        <v>539</v>
      </c>
      <c r="Z68" s="20" t="s">
        <v>539</v>
      </c>
      <c r="AA68" s="20" t="s">
        <v>539</v>
      </c>
      <c r="AB68" s="20" t="s">
        <v>539</v>
      </c>
      <c r="AC68" s="20" t="s">
        <v>539</v>
      </c>
      <c r="AD68" s="20" t="s">
        <v>539</v>
      </c>
      <c r="AE68" s="20" t="s">
        <v>539</v>
      </c>
      <c r="AF68" s="20" t="s">
        <v>539</v>
      </c>
      <c r="AG68" s="20" t="s">
        <v>539</v>
      </c>
      <c r="AH68" s="20" t="s">
        <v>539</v>
      </c>
      <c r="AI68" s="20" t="s">
        <v>539</v>
      </c>
      <c r="AJ68" s="20" t="s">
        <v>539</v>
      </c>
      <c r="AK68" s="20" t="s">
        <v>539</v>
      </c>
      <c r="AL68" s="20" t="s">
        <v>539</v>
      </c>
      <c r="AM68" s="20" t="s">
        <v>539</v>
      </c>
      <c r="AN68" s="20" t="s">
        <v>539</v>
      </c>
      <c r="AO68" s="20" t="s">
        <v>539</v>
      </c>
      <c r="AP68" s="20" t="s">
        <v>539</v>
      </c>
      <c r="AQ68" s="20" t="s">
        <v>539</v>
      </c>
      <c r="AR68" s="20" t="s">
        <v>539</v>
      </c>
      <c r="AS68" s="20" t="s">
        <v>539</v>
      </c>
      <c r="AT68" s="20" t="s">
        <v>539</v>
      </c>
      <c r="AU68" s="20" t="s">
        <v>539</v>
      </c>
      <c r="AV68" s="20" t="s">
        <v>539</v>
      </c>
      <c r="AW68" s="20" t="s">
        <v>539</v>
      </c>
      <c r="AX68" s="20" t="s">
        <v>539</v>
      </c>
      <c r="AY68" s="20" t="s">
        <v>539</v>
      </c>
      <c r="AZ68" s="20" t="s">
        <v>539</v>
      </c>
      <c r="BA68" s="20" t="s">
        <v>539</v>
      </c>
      <c r="BB68" s="20" t="s">
        <v>539</v>
      </c>
      <c r="BC68" s="20" t="s">
        <v>539</v>
      </c>
      <c r="BD68" s="16" t="s">
        <v>992</v>
      </c>
      <c r="BE68" s="24" t="s">
        <v>993</v>
      </c>
    </row>
    <row r="69" spans="1:57" ht="90" x14ac:dyDescent="0.45">
      <c r="A69" s="16">
        <f t="shared" si="1"/>
        <v>67</v>
      </c>
      <c r="B69" s="16" t="s">
        <v>994</v>
      </c>
      <c r="C69" s="16" t="s">
        <v>995</v>
      </c>
      <c r="D69" s="16" t="s">
        <v>996</v>
      </c>
      <c r="E69" s="16" t="s">
        <v>997</v>
      </c>
      <c r="F69" s="16" t="s">
        <v>998</v>
      </c>
      <c r="G69" s="16" t="s">
        <v>1203</v>
      </c>
      <c r="H69" s="27"/>
      <c r="I69" s="16" t="s">
        <v>999</v>
      </c>
      <c r="J69" s="16" t="s">
        <v>1187</v>
      </c>
      <c r="K69" s="16" t="s">
        <v>1234</v>
      </c>
      <c r="L69" s="16" t="s">
        <v>1000</v>
      </c>
      <c r="M69" s="16" t="s">
        <v>702</v>
      </c>
      <c r="N69" s="16" t="s">
        <v>904</v>
      </c>
      <c r="O69" s="16" t="s">
        <v>1154</v>
      </c>
      <c r="P69" s="16" t="s">
        <v>1554</v>
      </c>
      <c r="Q69" s="16" t="s">
        <v>1001</v>
      </c>
      <c r="R69" s="16">
        <v>0</v>
      </c>
      <c r="S69" s="16" t="s">
        <v>33</v>
      </c>
      <c r="T69" s="20" t="s">
        <v>539</v>
      </c>
      <c r="U69" s="20" t="s">
        <v>539</v>
      </c>
      <c r="V69" s="20" t="s">
        <v>539</v>
      </c>
      <c r="W69" s="20" t="s">
        <v>539</v>
      </c>
      <c r="X69" s="20" t="s">
        <v>539</v>
      </c>
      <c r="Y69" s="20" t="s">
        <v>539</v>
      </c>
      <c r="Z69" s="20" t="s">
        <v>539</v>
      </c>
      <c r="AA69" s="20" t="s">
        <v>539</v>
      </c>
      <c r="AB69" s="20" t="s">
        <v>539</v>
      </c>
      <c r="AC69" s="20" t="s">
        <v>538</v>
      </c>
      <c r="AD69" s="20" t="s">
        <v>538</v>
      </c>
      <c r="AE69" s="20" t="s">
        <v>538</v>
      </c>
      <c r="AF69" s="20" t="s">
        <v>538</v>
      </c>
      <c r="AG69" s="20" t="s">
        <v>538</v>
      </c>
      <c r="AH69" s="20" t="s">
        <v>538</v>
      </c>
      <c r="AI69" s="20" t="s">
        <v>538</v>
      </c>
      <c r="AJ69" s="20" t="s">
        <v>539</v>
      </c>
      <c r="AK69" s="20" t="s">
        <v>539</v>
      </c>
      <c r="AL69" s="20" t="s">
        <v>539</v>
      </c>
      <c r="AM69" s="20" t="s">
        <v>539</v>
      </c>
      <c r="AN69" s="20" t="s">
        <v>539</v>
      </c>
      <c r="AO69" s="20" t="s">
        <v>539</v>
      </c>
      <c r="AP69" s="20" t="s">
        <v>539</v>
      </c>
      <c r="AQ69" s="20" t="s">
        <v>539</v>
      </c>
      <c r="AR69" s="20" t="s">
        <v>539</v>
      </c>
      <c r="AS69" s="20" t="s">
        <v>539</v>
      </c>
      <c r="AT69" s="20" t="s">
        <v>539</v>
      </c>
      <c r="AU69" s="20" t="s">
        <v>532</v>
      </c>
      <c r="AV69" s="20" t="s">
        <v>532</v>
      </c>
      <c r="AW69" s="20" t="s">
        <v>532</v>
      </c>
      <c r="AX69" s="20" t="s">
        <v>532</v>
      </c>
      <c r="AY69" s="20" t="s">
        <v>532</v>
      </c>
      <c r="AZ69" s="20" t="s">
        <v>532</v>
      </c>
      <c r="BA69" s="20" t="s">
        <v>532</v>
      </c>
      <c r="BB69" s="20" t="s">
        <v>532</v>
      </c>
      <c r="BC69" s="20" t="s">
        <v>532</v>
      </c>
      <c r="BD69" s="24"/>
      <c r="BE69" s="24" t="s">
        <v>993</v>
      </c>
    </row>
    <row r="70" spans="1:57" ht="126" x14ac:dyDescent="0.45">
      <c r="A70" s="16">
        <f t="shared" si="1"/>
        <v>68</v>
      </c>
      <c r="B70" s="16" t="s">
        <v>1002</v>
      </c>
      <c r="C70" s="24" t="s">
        <v>1003</v>
      </c>
      <c r="D70" s="16" t="s">
        <v>1004</v>
      </c>
      <c r="E70" s="16" t="s">
        <v>1005</v>
      </c>
      <c r="F70" s="16" t="s">
        <v>1006</v>
      </c>
      <c r="G70" s="16" t="s">
        <v>1211</v>
      </c>
      <c r="H70" s="16" t="s">
        <v>1007</v>
      </c>
      <c r="I70" s="16" t="s">
        <v>1008</v>
      </c>
      <c r="J70" s="16" t="s">
        <v>1009</v>
      </c>
      <c r="K70" s="16" t="s">
        <v>1235</v>
      </c>
      <c r="L70" s="16" t="s">
        <v>1010</v>
      </c>
      <c r="M70" s="16" t="s">
        <v>568</v>
      </c>
      <c r="N70" s="16" t="s">
        <v>1011</v>
      </c>
      <c r="O70" s="16" t="s">
        <v>1154</v>
      </c>
      <c r="P70" s="16" t="s">
        <v>1571</v>
      </c>
      <c r="Q70" s="16" t="s">
        <v>1555</v>
      </c>
      <c r="R70" s="16">
        <v>0</v>
      </c>
      <c r="S70" s="16" t="s">
        <v>33</v>
      </c>
      <c r="T70" s="20" t="s">
        <v>539</v>
      </c>
      <c r="U70" s="20" t="s">
        <v>539</v>
      </c>
      <c r="V70" s="20" t="s">
        <v>539</v>
      </c>
      <c r="W70" s="20" t="s">
        <v>539</v>
      </c>
      <c r="X70" s="20" t="s">
        <v>539</v>
      </c>
      <c r="Y70" s="20" t="s">
        <v>539</v>
      </c>
      <c r="Z70" s="20" t="s">
        <v>539</v>
      </c>
      <c r="AA70" s="20" t="s">
        <v>539</v>
      </c>
      <c r="AB70" s="20" t="s">
        <v>539</v>
      </c>
      <c r="AC70" s="20" t="s">
        <v>539</v>
      </c>
      <c r="AD70" s="20" t="s">
        <v>539</v>
      </c>
      <c r="AE70" s="20" t="s">
        <v>539</v>
      </c>
      <c r="AF70" s="20" t="s">
        <v>539</v>
      </c>
      <c r="AG70" s="20" t="s">
        <v>539</v>
      </c>
      <c r="AH70" s="20" t="s">
        <v>539</v>
      </c>
      <c r="AI70" s="20" t="s">
        <v>539</v>
      </c>
      <c r="AJ70" s="20" t="s">
        <v>539</v>
      </c>
      <c r="AK70" s="20" t="s">
        <v>539</v>
      </c>
      <c r="AL70" s="20" t="s">
        <v>539</v>
      </c>
      <c r="AM70" s="20" t="s">
        <v>539</v>
      </c>
      <c r="AN70" s="20" t="s">
        <v>539</v>
      </c>
      <c r="AO70" s="20" t="s">
        <v>539</v>
      </c>
      <c r="AP70" s="20" t="s">
        <v>539</v>
      </c>
      <c r="AQ70" s="20" t="s">
        <v>539</v>
      </c>
      <c r="AR70" s="20" t="s">
        <v>539</v>
      </c>
      <c r="AS70" s="20" t="s">
        <v>539</v>
      </c>
      <c r="AT70" s="20" t="s">
        <v>539</v>
      </c>
      <c r="AU70" s="20" t="s">
        <v>539</v>
      </c>
      <c r="AV70" s="20" t="s">
        <v>539</v>
      </c>
      <c r="AW70" s="20" t="s">
        <v>539</v>
      </c>
      <c r="AX70" s="20" t="s">
        <v>539</v>
      </c>
      <c r="AY70" s="20" t="s">
        <v>539</v>
      </c>
      <c r="AZ70" s="20" t="s">
        <v>539</v>
      </c>
      <c r="BA70" s="20" t="s">
        <v>539</v>
      </c>
      <c r="BB70" s="20" t="s">
        <v>539</v>
      </c>
      <c r="BC70" s="20" t="s">
        <v>539</v>
      </c>
      <c r="BD70" s="24"/>
      <c r="BE70" s="24" t="s">
        <v>993</v>
      </c>
    </row>
    <row r="71" spans="1:57" ht="90" x14ac:dyDescent="0.45">
      <c r="A71" s="16">
        <f t="shared" si="1"/>
        <v>69</v>
      </c>
      <c r="B71" s="16" t="s">
        <v>1012</v>
      </c>
      <c r="C71" s="16" t="s">
        <v>1013</v>
      </c>
      <c r="D71" s="16" t="s">
        <v>1014</v>
      </c>
      <c r="E71" s="16" t="s">
        <v>1015</v>
      </c>
      <c r="F71" s="16" t="s">
        <v>1016</v>
      </c>
      <c r="G71" s="16" t="s">
        <v>1199</v>
      </c>
      <c r="H71" s="16" t="s">
        <v>1017</v>
      </c>
      <c r="I71" s="16" t="s">
        <v>1018</v>
      </c>
      <c r="J71" s="16" t="s">
        <v>1019</v>
      </c>
      <c r="K71" s="16" t="s">
        <v>1236</v>
      </c>
      <c r="L71" s="16" t="s">
        <v>1020</v>
      </c>
      <c r="M71" s="16" t="s">
        <v>568</v>
      </c>
      <c r="N71" s="16" t="s">
        <v>1021</v>
      </c>
      <c r="O71" s="16" t="s">
        <v>1154</v>
      </c>
      <c r="P71" s="16" t="s">
        <v>1410</v>
      </c>
      <c r="Q71" s="25" t="s">
        <v>1157</v>
      </c>
      <c r="R71" s="16">
        <v>0</v>
      </c>
      <c r="S71" s="16" t="s">
        <v>1268</v>
      </c>
      <c r="T71" s="20" t="s">
        <v>539</v>
      </c>
      <c r="U71" s="20" t="s">
        <v>539</v>
      </c>
      <c r="V71" s="20" t="s">
        <v>539</v>
      </c>
      <c r="W71" s="20" t="s">
        <v>539</v>
      </c>
      <c r="X71" s="20" t="s">
        <v>539</v>
      </c>
      <c r="Y71" s="20" t="s">
        <v>539</v>
      </c>
      <c r="Z71" s="20" t="s">
        <v>539</v>
      </c>
      <c r="AA71" s="20" t="s">
        <v>539</v>
      </c>
      <c r="AB71" s="20" t="s">
        <v>539</v>
      </c>
      <c r="AC71" s="20" t="s">
        <v>539</v>
      </c>
      <c r="AD71" s="20" t="s">
        <v>539</v>
      </c>
      <c r="AE71" s="20" t="s">
        <v>539</v>
      </c>
      <c r="AF71" s="20" t="s">
        <v>539</v>
      </c>
      <c r="AG71" s="20" t="s">
        <v>539</v>
      </c>
      <c r="AH71" s="20" t="s">
        <v>539</v>
      </c>
      <c r="AI71" s="20" t="s">
        <v>539</v>
      </c>
      <c r="AJ71" s="20" t="s">
        <v>539</v>
      </c>
      <c r="AK71" s="20" t="s">
        <v>539</v>
      </c>
      <c r="AL71" s="20" t="s">
        <v>539</v>
      </c>
      <c r="AM71" s="20" t="s">
        <v>539</v>
      </c>
      <c r="AN71" s="20" t="s">
        <v>539</v>
      </c>
      <c r="AO71" s="20" t="s">
        <v>539</v>
      </c>
      <c r="AP71" s="20" t="s">
        <v>539</v>
      </c>
      <c r="AQ71" s="20" t="s">
        <v>539</v>
      </c>
      <c r="AR71" s="20" t="s">
        <v>539</v>
      </c>
      <c r="AS71" s="20" t="s">
        <v>539</v>
      </c>
      <c r="AT71" s="20" t="s">
        <v>539</v>
      </c>
      <c r="AU71" s="20" t="s">
        <v>539</v>
      </c>
      <c r="AV71" s="20" t="s">
        <v>539</v>
      </c>
      <c r="AW71" s="20" t="s">
        <v>539</v>
      </c>
      <c r="AX71" s="20" t="s">
        <v>539</v>
      </c>
      <c r="AY71" s="20" t="s">
        <v>539</v>
      </c>
      <c r="AZ71" s="20" t="s">
        <v>539</v>
      </c>
      <c r="BA71" s="20" t="s">
        <v>539</v>
      </c>
      <c r="BB71" s="20" t="s">
        <v>539</v>
      </c>
      <c r="BC71" s="20" t="s">
        <v>539</v>
      </c>
      <c r="BD71" s="24"/>
      <c r="BE71" s="24" t="s">
        <v>993</v>
      </c>
    </row>
    <row r="72" spans="1:57" ht="144" x14ac:dyDescent="0.45">
      <c r="A72" s="16">
        <f t="shared" si="1"/>
        <v>70</v>
      </c>
      <c r="B72" s="16" t="s">
        <v>59</v>
      </c>
      <c r="C72" s="16" t="s">
        <v>61</v>
      </c>
      <c r="D72" s="16" t="s">
        <v>754</v>
      </c>
      <c r="E72" s="16" t="s">
        <v>755</v>
      </c>
      <c r="F72" s="16" t="s">
        <v>756</v>
      </c>
      <c r="G72" s="16" t="s">
        <v>1237</v>
      </c>
      <c r="H72" s="16" t="s">
        <v>60</v>
      </c>
      <c r="I72" s="16" t="s">
        <v>62</v>
      </c>
      <c r="J72" s="16" t="s">
        <v>757</v>
      </c>
      <c r="K72" s="16" t="s">
        <v>1250</v>
      </c>
      <c r="L72" s="16" t="s">
        <v>333</v>
      </c>
      <c r="M72" s="16" t="s">
        <v>568</v>
      </c>
      <c r="N72" s="18" t="s">
        <v>374</v>
      </c>
      <c r="O72" s="16" t="s">
        <v>1154</v>
      </c>
      <c r="P72" s="18" t="s">
        <v>758</v>
      </c>
      <c r="Q72" s="18" t="s">
        <v>1556</v>
      </c>
      <c r="R72" s="16">
        <v>0</v>
      </c>
      <c r="S72" s="16" t="s">
        <v>33</v>
      </c>
      <c r="T72" s="23" t="s">
        <v>539</v>
      </c>
      <c r="U72" s="23" t="s">
        <v>539</v>
      </c>
      <c r="V72" s="23" t="s">
        <v>539</v>
      </c>
      <c r="W72" s="23" t="s">
        <v>539</v>
      </c>
      <c r="X72" s="23" t="s">
        <v>539</v>
      </c>
      <c r="Y72" s="23" t="s">
        <v>539</v>
      </c>
      <c r="Z72" s="23" t="s">
        <v>539</v>
      </c>
      <c r="AA72" s="23" t="s">
        <v>539</v>
      </c>
      <c r="AB72" s="23" t="s">
        <v>539</v>
      </c>
      <c r="AC72" s="23" t="s">
        <v>539</v>
      </c>
      <c r="AD72" s="23" t="s">
        <v>539</v>
      </c>
      <c r="AE72" s="23" t="s">
        <v>539</v>
      </c>
      <c r="AF72" s="23" t="s">
        <v>538</v>
      </c>
      <c r="AG72" s="23" t="s">
        <v>538</v>
      </c>
      <c r="AH72" s="23" t="s">
        <v>539</v>
      </c>
      <c r="AI72" s="23" t="s">
        <v>539</v>
      </c>
      <c r="AJ72" s="23" t="s">
        <v>539</v>
      </c>
      <c r="AK72" s="23" t="s">
        <v>539</v>
      </c>
      <c r="AL72" s="23" t="s">
        <v>539</v>
      </c>
      <c r="AM72" s="23" t="s">
        <v>539</v>
      </c>
      <c r="AN72" s="23" t="s">
        <v>539</v>
      </c>
      <c r="AO72" s="23" t="s">
        <v>539</v>
      </c>
      <c r="AP72" s="23" t="s">
        <v>539</v>
      </c>
      <c r="AQ72" s="23" t="s">
        <v>539</v>
      </c>
      <c r="AR72" s="23" t="s">
        <v>539</v>
      </c>
      <c r="AS72" s="23" t="s">
        <v>539</v>
      </c>
      <c r="AT72" s="23" t="s">
        <v>539</v>
      </c>
      <c r="AU72" s="23" t="s">
        <v>539</v>
      </c>
      <c r="AV72" s="23" t="s">
        <v>539</v>
      </c>
      <c r="AW72" s="23" t="s">
        <v>539</v>
      </c>
      <c r="AX72" s="23" t="s">
        <v>539</v>
      </c>
      <c r="AY72" s="23" t="s">
        <v>539</v>
      </c>
      <c r="AZ72" s="23" t="s">
        <v>539</v>
      </c>
      <c r="BA72" s="23" t="s">
        <v>539</v>
      </c>
      <c r="BB72" s="23" t="s">
        <v>539</v>
      </c>
      <c r="BC72" s="23" t="s">
        <v>539</v>
      </c>
      <c r="BD72" s="16" t="s">
        <v>759</v>
      </c>
      <c r="BE72" s="24" t="s">
        <v>547</v>
      </c>
    </row>
    <row r="73" spans="1:57" ht="162" x14ac:dyDescent="0.45">
      <c r="A73" s="16">
        <f t="shared" si="1"/>
        <v>71</v>
      </c>
      <c r="B73" s="16" t="s">
        <v>63</v>
      </c>
      <c r="C73" s="16" t="s">
        <v>66</v>
      </c>
      <c r="D73" s="16" t="s">
        <v>760</v>
      </c>
      <c r="E73" s="16" t="s">
        <v>64</v>
      </c>
      <c r="F73" s="16" t="s">
        <v>542</v>
      </c>
      <c r="G73" s="26" t="s">
        <v>1257</v>
      </c>
      <c r="H73" s="16" t="s">
        <v>65</v>
      </c>
      <c r="I73" s="16" t="s">
        <v>67</v>
      </c>
      <c r="J73" s="16" t="s">
        <v>761</v>
      </c>
      <c r="K73" s="16" t="s">
        <v>1258</v>
      </c>
      <c r="L73" s="16" t="s">
        <v>762</v>
      </c>
      <c r="M73" s="16" t="s">
        <v>568</v>
      </c>
      <c r="N73" s="18" t="s">
        <v>375</v>
      </c>
      <c r="O73" s="16" t="s">
        <v>1154</v>
      </c>
      <c r="P73" s="18" t="s">
        <v>763</v>
      </c>
      <c r="Q73" s="18" t="s">
        <v>764</v>
      </c>
      <c r="R73" s="16">
        <v>0</v>
      </c>
      <c r="S73" s="16" t="s">
        <v>33</v>
      </c>
      <c r="T73" s="20" t="s">
        <v>532</v>
      </c>
      <c r="U73" s="20" t="s">
        <v>532</v>
      </c>
      <c r="V73" s="20" t="s">
        <v>532</v>
      </c>
      <c r="W73" s="20" t="s">
        <v>532</v>
      </c>
      <c r="X73" s="20" t="s">
        <v>532</v>
      </c>
      <c r="Y73" s="20" t="s">
        <v>532</v>
      </c>
      <c r="Z73" s="20" t="s">
        <v>532</v>
      </c>
      <c r="AA73" s="20" t="s">
        <v>532</v>
      </c>
      <c r="AB73" s="20" t="s">
        <v>532</v>
      </c>
      <c r="AC73" s="20" t="s">
        <v>532</v>
      </c>
      <c r="AD73" s="20" t="s">
        <v>532</v>
      </c>
      <c r="AE73" s="20" t="s">
        <v>532</v>
      </c>
      <c r="AF73" s="20" t="s">
        <v>532</v>
      </c>
      <c r="AG73" s="20" t="s">
        <v>532</v>
      </c>
      <c r="AH73" s="20" t="s">
        <v>532</v>
      </c>
      <c r="AI73" s="20" t="s">
        <v>532</v>
      </c>
      <c r="AJ73" s="20" t="s">
        <v>532</v>
      </c>
      <c r="AK73" s="20" t="s">
        <v>532</v>
      </c>
      <c r="AL73" s="20" t="s">
        <v>532</v>
      </c>
      <c r="AM73" s="20" t="s">
        <v>532</v>
      </c>
      <c r="AN73" s="20" t="s">
        <v>532</v>
      </c>
      <c r="AO73" s="20" t="s">
        <v>532</v>
      </c>
      <c r="AP73" s="20" t="s">
        <v>532</v>
      </c>
      <c r="AQ73" s="20" t="s">
        <v>532</v>
      </c>
      <c r="AR73" s="20" t="s">
        <v>532</v>
      </c>
      <c r="AS73" s="20" t="s">
        <v>532</v>
      </c>
      <c r="AT73" s="20" t="s">
        <v>532</v>
      </c>
      <c r="AU73" s="20" t="s">
        <v>532</v>
      </c>
      <c r="AV73" s="20" t="s">
        <v>532</v>
      </c>
      <c r="AW73" s="20" t="s">
        <v>532</v>
      </c>
      <c r="AX73" s="20" t="s">
        <v>532</v>
      </c>
      <c r="AY73" s="20" t="s">
        <v>532</v>
      </c>
      <c r="AZ73" s="20" t="s">
        <v>532</v>
      </c>
      <c r="BA73" s="20" t="s">
        <v>532</v>
      </c>
      <c r="BB73" s="20" t="s">
        <v>532</v>
      </c>
      <c r="BC73" s="20" t="s">
        <v>532</v>
      </c>
      <c r="BD73" s="18" t="s">
        <v>1310</v>
      </c>
      <c r="BE73" s="24" t="s">
        <v>547</v>
      </c>
    </row>
    <row r="74" spans="1:57" ht="144" x14ac:dyDescent="0.45">
      <c r="A74" s="16">
        <f t="shared" si="1"/>
        <v>72</v>
      </c>
      <c r="B74" s="16" t="s">
        <v>68</v>
      </c>
      <c r="C74" s="16" t="s">
        <v>70</v>
      </c>
      <c r="D74" s="16" t="s">
        <v>765</v>
      </c>
      <c r="E74" s="16" t="s">
        <v>766</v>
      </c>
      <c r="F74" s="16" t="s">
        <v>767</v>
      </c>
      <c r="G74" s="16" t="s">
        <v>1239</v>
      </c>
      <c r="H74" s="16" t="s">
        <v>69</v>
      </c>
      <c r="I74" s="16" t="s">
        <v>71</v>
      </c>
      <c r="J74" s="16" t="s">
        <v>769</v>
      </c>
      <c r="K74" s="16" t="s">
        <v>1251</v>
      </c>
      <c r="L74" s="16" t="s">
        <v>1169</v>
      </c>
      <c r="M74" s="16" t="s">
        <v>568</v>
      </c>
      <c r="N74" s="18" t="s">
        <v>376</v>
      </c>
      <c r="O74" s="16" t="s">
        <v>1154</v>
      </c>
      <c r="P74" s="18" t="s">
        <v>770</v>
      </c>
      <c r="Q74" s="18" t="s">
        <v>1557</v>
      </c>
      <c r="R74" s="16">
        <v>0</v>
      </c>
      <c r="S74" s="16" t="s">
        <v>33</v>
      </c>
      <c r="T74" s="20" t="s">
        <v>532</v>
      </c>
      <c r="U74" s="20" t="s">
        <v>532</v>
      </c>
      <c r="V74" s="20" t="s">
        <v>532</v>
      </c>
      <c r="W74" s="20" t="s">
        <v>532</v>
      </c>
      <c r="X74" s="20" t="s">
        <v>532</v>
      </c>
      <c r="Y74" s="20" t="s">
        <v>532</v>
      </c>
      <c r="Z74" s="20" t="s">
        <v>532</v>
      </c>
      <c r="AA74" s="20" t="s">
        <v>532</v>
      </c>
      <c r="AB74" s="20" t="s">
        <v>532</v>
      </c>
      <c r="AC74" s="20" t="s">
        <v>532</v>
      </c>
      <c r="AD74" s="20" t="s">
        <v>532</v>
      </c>
      <c r="AE74" s="20" t="s">
        <v>532</v>
      </c>
      <c r="AF74" s="20" t="s">
        <v>532</v>
      </c>
      <c r="AG74" s="20" t="s">
        <v>532</v>
      </c>
      <c r="AH74" s="20" t="s">
        <v>532</v>
      </c>
      <c r="AI74" s="20" t="s">
        <v>532</v>
      </c>
      <c r="AJ74" s="20" t="s">
        <v>532</v>
      </c>
      <c r="AK74" s="20" t="s">
        <v>532</v>
      </c>
      <c r="AL74" s="20" t="s">
        <v>532</v>
      </c>
      <c r="AM74" s="20" t="s">
        <v>532</v>
      </c>
      <c r="AN74" s="20" t="s">
        <v>532</v>
      </c>
      <c r="AO74" s="20" t="s">
        <v>532</v>
      </c>
      <c r="AP74" s="20" t="s">
        <v>532</v>
      </c>
      <c r="AQ74" s="20" t="s">
        <v>532</v>
      </c>
      <c r="AR74" s="20" t="s">
        <v>532</v>
      </c>
      <c r="AS74" s="20" t="s">
        <v>532</v>
      </c>
      <c r="AT74" s="20" t="s">
        <v>532</v>
      </c>
      <c r="AU74" s="20" t="s">
        <v>532</v>
      </c>
      <c r="AV74" s="20" t="s">
        <v>532</v>
      </c>
      <c r="AW74" s="20" t="s">
        <v>532</v>
      </c>
      <c r="AX74" s="20" t="s">
        <v>532</v>
      </c>
      <c r="AY74" s="20" t="s">
        <v>532</v>
      </c>
      <c r="AZ74" s="20" t="s">
        <v>532</v>
      </c>
      <c r="BA74" s="20" t="s">
        <v>532</v>
      </c>
      <c r="BB74" s="20" t="s">
        <v>532</v>
      </c>
      <c r="BC74" s="20" t="s">
        <v>532</v>
      </c>
      <c r="BD74" s="16" t="s">
        <v>1307</v>
      </c>
      <c r="BE74" s="24" t="s">
        <v>547</v>
      </c>
    </row>
    <row r="75" spans="1:57" ht="234" x14ac:dyDescent="0.45">
      <c r="A75" s="16">
        <f t="shared" si="1"/>
        <v>73</v>
      </c>
      <c r="B75" s="16" t="s">
        <v>306</v>
      </c>
      <c r="C75" s="16" t="s">
        <v>309</v>
      </c>
      <c r="D75" s="16" t="s">
        <v>771</v>
      </c>
      <c r="E75" s="16" t="s">
        <v>307</v>
      </c>
      <c r="F75" s="16" t="s">
        <v>772</v>
      </c>
      <c r="G75" s="16" t="s">
        <v>1214</v>
      </c>
      <c r="H75" s="25" t="s">
        <v>308</v>
      </c>
      <c r="I75" s="16" t="s">
        <v>310</v>
      </c>
      <c r="J75" s="16" t="s">
        <v>773</v>
      </c>
      <c r="K75" s="16" t="s">
        <v>1213</v>
      </c>
      <c r="L75" s="16" t="s">
        <v>1183</v>
      </c>
      <c r="M75" s="16" t="s">
        <v>568</v>
      </c>
      <c r="N75" s="18" t="s">
        <v>372</v>
      </c>
      <c r="O75" s="16" t="s">
        <v>1154</v>
      </c>
      <c r="P75" s="18" t="s">
        <v>1567</v>
      </c>
      <c r="Q75" s="18" t="s">
        <v>1558</v>
      </c>
      <c r="R75" s="16">
        <v>0</v>
      </c>
      <c r="S75" s="16" t="s">
        <v>33</v>
      </c>
      <c r="T75" s="20" t="s">
        <v>538</v>
      </c>
      <c r="U75" s="20" t="s">
        <v>532</v>
      </c>
      <c r="V75" s="20" t="s">
        <v>532</v>
      </c>
      <c r="W75" s="20" t="s">
        <v>532</v>
      </c>
      <c r="X75" s="20" t="s">
        <v>532</v>
      </c>
      <c r="Y75" s="20" t="s">
        <v>532</v>
      </c>
      <c r="Z75" s="20" t="s">
        <v>532</v>
      </c>
      <c r="AA75" s="20" t="s">
        <v>532</v>
      </c>
      <c r="AB75" s="20" t="s">
        <v>532</v>
      </c>
      <c r="AC75" s="20" t="s">
        <v>532</v>
      </c>
      <c r="AD75" s="20" t="s">
        <v>532</v>
      </c>
      <c r="AE75" s="20" t="s">
        <v>532</v>
      </c>
      <c r="AF75" s="20" t="s">
        <v>532</v>
      </c>
      <c r="AG75" s="20" t="s">
        <v>532</v>
      </c>
      <c r="AH75" s="20" t="s">
        <v>532</v>
      </c>
      <c r="AI75" s="20" t="s">
        <v>538</v>
      </c>
      <c r="AJ75" s="20" t="s">
        <v>538</v>
      </c>
      <c r="AK75" s="20" t="s">
        <v>538</v>
      </c>
      <c r="AL75" s="20" t="s">
        <v>538</v>
      </c>
      <c r="AM75" s="20" t="s">
        <v>538</v>
      </c>
      <c r="AN75" s="20" t="s">
        <v>538</v>
      </c>
      <c r="AO75" s="20" t="s">
        <v>532</v>
      </c>
      <c r="AP75" s="20" t="s">
        <v>532</v>
      </c>
      <c r="AQ75" s="20" t="s">
        <v>532</v>
      </c>
      <c r="AR75" s="20" t="s">
        <v>532</v>
      </c>
      <c r="AS75" s="20" t="s">
        <v>532</v>
      </c>
      <c r="AT75" s="20" t="s">
        <v>532</v>
      </c>
      <c r="AU75" s="20" t="s">
        <v>532</v>
      </c>
      <c r="AV75" s="20" t="s">
        <v>532</v>
      </c>
      <c r="AW75" s="20" t="s">
        <v>532</v>
      </c>
      <c r="AX75" s="20" t="s">
        <v>532</v>
      </c>
      <c r="AY75" s="20" t="s">
        <v>532</v>
      </c>
      <c r="AZ75" s="20" t="s">
        <v>532</v>
      </c>
      <c r="BA75" s="20" t="s">
        <v>532</v>
      </c>
      <c r="BB75" s="20" t="s">
        <v>532</v>
      </c>
      <c r="BC75" s="20" t="s">
        <v>532</v>
      </c>
      <c r="BD75" s="18" t="s">
        <v>1312</v>
      </c>
      <c r="BE75" s="24" t="s">
        <v>547</v>
      </c>
    </row>
    <row r="76" spans="1:57" ht="180" x14ac:dyDescent="0.45">
      <c r="A76" s="16">
        <f t="shared" si="1"/>
        <v>74</v>
      </c>
      <c r="B76" s="16" t="s">
        <v>323</v>
      </c>
      <c r="C76" s="16" t="s">
        <v>326</v>
      </c>
      <c r="D76" s="16" t="s">
        <v>774</v>
      </c>
      <c r="E76" s="16" t="s">
        <v>324</v>
      </c>
      <c r="F76" s="16" t="s">
        <v>775</v>
      </c>
      <c r="G76" s="16" t="s">
        <v>776</v>
      </c>
      <c r="H76" s="16" t="s">
        <v>325</v>
      </c>
      <c r="I76" s="16" t="s">
        <v>327</v>
      </c>
      <c r="J76" s="16" t="s">
        <v>777</v>
      </c>
      <c r="K76" s="16" t="s">
        <v>1261</v>
      </c>
      <c r="L76" s="16" t="s">
        <v>1186</v>
      </c>
      <c r="M76" s="16" t="s">
        <v>568</v>
      </c>
      <c r="N76" s="18" t="s">
        <v>372</v>
      </c>
      <c r="O76" s="16" t="s">
        <v>1154</v>
      </c>
      <c r="P76" s="18" t="s">
        <v>1559</v>
      </c>
      <c r="Q76" s="18" t="s">
        <v>1156</v>
      </c>
      <c r="R76" s="16">
        <v>0</v>
      </c>
      <c r="S76" s="16" t="s">
        <v>33</v>
      </c>
      <c r="T76" s="20" t="s">
        <v>539</v>
      </c>
      <c r="U76" s="20" t="s">
        <v>539</v>
      </c>
      <c r="V76" s="20" t="s">
        <v>539</v>
      </c>
      <c r="W76" s="20" t="s">
        <v>539</v>
      </c>
      <c r="X76" s="20" t="s">
        <v>539</v>
      </c>
      <c r="Y76" s="20" t="s">
        <v>539</v>
      </c>
      <c r="Z76" s="20" t="s">
        <v>539</v>
      </c>
      <c r="AA76" s="20" t="s">
        <v>539</v>
      </c>
      <c r="AB76" s="20" t="s">
        <v>539</v>
      </c>
      <c r="AC76" s="20" t="s">
        <v>539</v>
      </c>
      <c r="AD76" s="20" t="s">
        <v>539</v>
      </c>
      <c r="AE76" s="20" t="s">
        <v>539</v>
      </c>
      <c r="AF76" s="20" t="s">
        <v>539</v>
      </c>
      <c r="AG76" s="20" t="s">
        <v>539</v>
      </c>
      <c r="AH76" s="20" t="s">
        <v>539</v>
      </c>
      <c r="AI76" s="20" t="s">
        <v>539</v>
      </c>
      <c r="AJ76" s="20" t="s">
        <v>539</v>
      </c>
      <c r="AK76" s="20" t="s">
        <v>539</v>
      </c>
      <c r="AL76" s="20" t="s">
        <v>539</v>
      </c>
      <c r="AM76" s="20" t="s">
        <v>539</v>
      </c>
      <c r="AN76" s="20" t="s">
        <v>539</v>
      </c>
      <c r="AO76" s="20" t="s">
        <v>539</v>
      </c>
      <c r="AP76" s="20" t="s">
        <v>539</v>
      </c>
      <c r="AQ76" s="20" t="s">
        <v>539</v>
      </c>
      <c r="AR76" s="20" t="s">
        <v>539</v>
      </c>
      <c r="AS76" s="20" t="s">
        <v>539</v>
      </c>
      <c r="AT76" s="20" t="s">
        <v>539</v>
      </c>
      <c r="AU76" s="20" t="s">
        <v>539</v>
      </c>
      <c r="AV76" s="20" t="s">
        <v>539</v>
      </c>
      <c r="AW76" s="20" t="s">
        <v>539</v>
      </c>
      <c r="AX76" s="20" t="s">
        <v>539</v>
      </c>
      <c r="AY76" s="20" t="s">
        <v>539</v>
      </c>
      <c r="AZ76" s="20" t="s">
        <v>539</v>
      </c>
      <c r="BA76" s="20" t="s">
        <v>539</v>
      </c>
      <c r="BB76" s="20" t="s">
        <v>539</v>
      </c>
      <c r="BC76" s="20" t="s">
        <v>539</v>
      </c>
      <c r="BD76" s="18" t="s">
        <v>1313</v>
      </c>
      <c r="BE76" s="24" t="s">
        <v>547</v>
      </c>
    </row>
    <row r="77" spans="1:57" ht="216" x14ac:dyDescent="0.45">
      <c r="A77" s="16">
        <f t="shared" si="1"/>
        <v>75</v>
      </c>
      <c r="B77" s="16" t="s">
        <v>779</v>
      </c>
      <c r="C77" s="16" t="s">
        <v>780</v>
      </c>
      <c r="D77" s="16" t="s">
        <v>781</v>
      </c>
      <c r="E77" s="16" t="s">
        <v>782</v>
      </c>
      <c r="F77" s="16" t="s">
        <v>783</v>
      </c>
      <c r="G77" s="16" t="s">
        <v>1248</v>
      </c>
      <c r="H77" s="9"/>
      <c r="I77" s="16" t="s">
        <v>784</v>
      </c>
      <c r="J77" s="16" t="s">
        <v>785</v>
      </c>
      <c r="K77" s="16" t="s">
        <v>1252</v>
      </c>
      <c r="L77" s="16" t="s">
        <v>786</v>
      </c>
      <c r="M77" s="16" t="s">
        <v>568</v>
      </c>
      <c r="N77" s="18" t="s">
        <v>787</v>
      </c>
      <c r="O77" s="16" t="s">
        <v>1154</v>
      </c>
      <c r="P77" s="18" t="s">
        <v>1133</v>
      </c>
      <c r="Q77" s="18" t="s">
        <v>788</v>
      </c>
      <c r="R77" s="16">
        <v>0</v>
      </c>
      <c r="S77" s="16" t="s">
        <v>33</v>
      </c>
      <c r="T77" s="20" t="s">
        <v>539</v>
      </c>
      <c r="U77" s="20" t="s">
        <v>539</v>
      </c>
      <c r="V77" s="20" t="s">
        <v>539</v>
      </c>
      <c r="W77" s="20" t="s">
        <v>539</v>
      </c>
      <c r="X77" s="20" t="s">
        <v>539</v>
      </c>
      <c r="Y77" s="20" t="s">
        <v>539</v>
      </c>
      <c r="Z77" s="20" t="s">
        <v>539</v>
      </c>
      <c r="AA77" s="20" t="s">
        <v>539</v>
      </c>
      <c r="AB77" s="20" t="s">
        <v>539</v>
      </c>
      <c r="AC77" s="20" t="s">
        <v>539</v>
      </c>
      <c r="AD77" s="20" t="s">
        <v>539</v>
      </c>
      <c r="AE77" s="20" t="s">
        <v>539</v>
      </c>
      <c r="AF77" s="20" t="s">
        <v>539</v>
      </c>
      <c r="AG77" s="20" t="s">
        <v>539</v>
      </c>
      <c r="AH77" s="20" t="s">
        <v>539</v>
      </c>
      <c r="AI77" s="20" t="s">
        <v>539</v>
      </c>
      <c r="AJ77" s="20" t="s">
        <v>539</v>
      </c>
      <c r="AK77" s="20" t="s">
        <v>539</v>
      </c>
      <c r="AL77" s="20" t="s">
        <v>539</v>
      </c>
      <c r="AM77" s="20" t="s">
        <v>539</v>
      </c>
      <c r="AN77" s="20" t="s">
        <v>539</v>
      </c>
      <c r="AO77" s="20" t="s">
        <v>539</v>
      </c>
      <c r="AP77" s="20" t="s">
        <v>539</v>
      </c>
      <c r="AQ77" s="20" t="s">
        <v>539</v>
      </c>
      <c r="AR77" s="20" t="s">
        <v>539</v>
      </c>
      <c r="AS77" s="20" t="s">
        <v>539</v>
      </c>
      <c r="AT77" s="20" t="s">
        <v>539</v>
      </c>
      <c r="AU77" s="20" t="s">
        <v>539</v>
      </c>
      <c r="AV77" s="20" t="s">
        <v>539</v>
      </c>
      <c r="AW77" s="20" t="s">
        <v>539</v>
      </c>
      <c r="AX77" s="20" t="s">
        <v>539</v>
      </c>
      <c r="AY77" s="20" t="s">
        <v>539</v>
      </c>
      <c r="AZ77" s="20" t="s">
        <v>539</v>
      </c>
      <c r="BA77" s="20" t="s">
        <v>539</v>
      </c>
      <c r="BB77" s="20" t="s">
        <v>539</v>
      </c>
      <c r="BC77" s="20" t="s">
        <v>539</v>
      </c>
      <c r="BD77" s="18"/>
      <c r="BE77" s="16" t="s">
        <v>547</v>
      </c>
    </row>
    <row r="78" spans="1:57" ht="126" x14ac:dyDescent="0.45">
      <c r="A78" s="16">
        <f t="shared" si="1"/>
        <v>76</v>
      </c>
      <c r="B78" s="16" t="s">
        <v>1317</v>
      </c>
      <c r="C78" s="16" t="s">
        <v>1316</v>
      </c>
      <c r="D78" s="16" t="s">
        <v>789</v>
      </c>
      <c r="E78" s="16" t="s">
        <v>790</v>
      </c>
      <c r="F78" s="16" t="s">
        <v>791</v>
      </c>
      <c r="G78" s="16" t="s">
        <v>1214</v>
      </c>
      <c r="H78" s="30" t="s">
        <v>792</v>
      </c>
      <c r="I78" s="16" t="s">
        <v>793</v>
      </c>
      <c r="J78" s="16" t="s">
        <v>794</v>
      </c>
      <c r="K78" s="16" t="s">
        <v>1254</v>
      </c>
      <c r="L78" s="16" t="s">
        <v>795</v>
      </c>
      <c r="M78" s="16" t="s">
        <v>568</v>
      </c>
      <c r="N78" s="18" t="s">
        <v>796</v>
      </c>
      <c r="O78" s="16" t="s">
        <v>1154</v>
      </c>
      <c r="P78" s="18" t="s">
        <v>1560</v>
      </c>
      <c r="Q78" s="18" t="s">
        <v>1561</v>
      </c>
      <c r="R78" s="16">
        <v>0</v>
      </c>
      <c r="S78" s="16" t="s">
        <v>33</v>
      </c>
      <c r="T78" s="20" t="s">
        <v>539</v>
      </c>
      <c r="U78" s="20" t="s">
        <v>539</v>
      </c>
      <c r="V78" s="20" t="s">
        <v>539</v>
      </c>
      <c r="W78" s="20" t="s">
        <v>539</v>
      </c>
      <c r="X78" s="20" t="s">
        <v>539</v>
      </c>
      <c r="Y78" s="20" t="s">
        <v>539</v>
      </c>
      <c r="Z78" s="20" t="s">
        <v>539</v>
      </c>
      <c r="AA78" s="20" t="s">
        <v>539</v>
      </c>
      <c r="AB78" s="20" t="s">
        <v>539</v>
      </c>
      <c r="AC78" s="20" t="s">
        <v>539</v>
      </c>
      <c r="AD78" s="20" t="s">
        <v>539</v>
      </c>
      <c r="AE78" s="20" t="s">
        <v>539</v>
      </c>
      <c r="AF78" s="20" t="s">
        <v>539</v>
      </c>
      <c r="AG78" s="20" t="s">
        <v>539</v>
      </c>
      <c r="AH78" s="20" t="s">
        <v>539</v>
      </c>
      <c r="AI78" s="20" t="s">
        <v>539</v>
      </c>
      <c r="AJ78" s="20" t="s">
        <v>539</v>
      </c>
      <c r="AK78" s="20" t="s">
        <v>539</v>
      </c>
      <c r="AL78" s="20" t="s">
        <v>539</v>
      </c>
      <c r="AM78" s="20" t="s">
        <v>539</v>
      </c>
      <c r="AN78" s="20" t="s">
        <v>539</v>
      </c>
      <c r="AO78" s="20" t="s">
        <v>539</v>
      </c>
      <c r="AP78" s="20" t="s">
        <v>539</v>
      </c>
      <c r="AQ78" s="20" t="s">
        <v>539</v>
      </c>
      <c r="AR78" s="20" t="s">
        <v>539</v>
      </c>
      <c r="AS78" s="20" t="s">
        <v>539</v>
      </c>
      <c r="AT78" s="20" t="s">
        <v>539</v>
      </c>
      <c r="AU78" s="20" t="s">
        <v>539</v>
      </c>
      <c r="AV78" s="20" t="s">
        <v>539</v>
      </c>
      <c r="AW78" s="20" t="s">
        <v>539</v>
      </c>
      <c r="AX78" s="20" t="s">
        <v>539</v>
      </c>
      <c r="AY78" s="20" t="s">
        <v>539</v>
      </c>
      <c r="AZ78" s="20" t="s">
        <v>539</v>
      </c>
      <c r="BA78" s="20" t="s">
        <v>539</v>
      </c>
      <c r="BB78" s="20" t="s">
        <v>538</v>
      </c>
      <c r="BC78" s="20" t="s">
        <v>538</v>
      </c>
      <c r="BD78" s="18" t="s">
        <v>1314</v>
      </c>
      <c r="BE78" s="16" t="s">
        <v>547</v>
      </c>
    </row>
    <row r="79" spans="1:57" ht="178.2" customHeight="1" x14ac:dyDescent="0.45">
      <c r="A79" s="16">
        <f t="shared" si="1"/>
        <v>77</v>
      </c>
      <c r="B79" s="16" t="s">
        <v>797</v>
      </c>
      <c r="C79" s="16" t="s">
        <v>798</v>
      </c>
      <c r="D79" s="16" t="s">
        <v>799</v>
      </c>
      <c r="E79" s="16" t="s">
        <v>800</v>
      </c>
      <c r="F79" s="16" t="s">
        <v>801</v>
      </c>
      <c r="G79" s="16" t="s">
        <v>1262</v>
      </c>
      <c r="H79" s="30" t="s">
        <v>802</v>
      </c>
      <c r="I79" s="16" t="s">
        <v>803</v>
      </c>
      <c r="J79" s="16" t="s">
        <v>804</v>
      </c>
      <c r="K79" s="16" t="s">
        <v>1263</v>
      </c>
      <c r="L79" s="16" t="s">
        <v>805</v>
      </c>
      <c r="M79" s="16" t="s">
        <v>568</v>
      </c>
      <c r="N79" s="18" t="s">
        <v>806</v>
      </c>
      <c r="O79" s="16" t="s">
        <v>1154</v>
      </c>
      <c r="P79" s="18" t="s">
        <v>1562</v>
      </c>
      <c r="Q79" s="18" t="s">
        <v>1425</v>
      </c>
      <c r="R79" s="16">
        <v>0</v>
      </c>
      <c r="S79" s="16" t="s">
        <v>33</v>
      </c>
      <c r="T79" s="20" t="s">
        <v>539</v>
      </c>
      <c r="U79" s="20" t="s">
        <v>539</v>
      </c>
      <c r="V79" s="20" t="s">
        <v>539</v>
      </c>
      <c r="W79" s="20" t="s">
        <v>539</v>
      </c>
      <c r="X79" s="20" t="s">
        <v>539</v>
      </c>
      <c r="Y79" s="20" t="s">
        <v>539</v>
      </c>
      <c r="Z79" s="20" t="s">
        <v>539</v>
      </c>
      <c r="AA79" s="20" t="s">
        <v>539</v>
      </c>
      <c r="AB79" s="20" t="s">
        <v>539</v>
      </c>
      <c r="AC79" s="20" t="s">
        <v>539</v>
      </c>
      <c r="AD79" s="20" t="s">
        <v>539</v>
      </c>
      <c r="AE79" s="20" t="s">
        <v>539</v>
      </c>
      <c r="AF79" s="20" t="s">
        <v>539</v>
      </c>
      <c r="AG79" s="20" t="s">
        <v>539</v>
      </c>
      <c r="AH79" s="20" t="s">
        <v>539</v>
      </c>
      <c r="AI79" s="20" t="s">
        <v>539</v>
      </c>
      <c r="AJ79" s="20" t="s">
        <v>539</v>
      </c>
      <c r="AK79" s="20" t="s">
        <v>539</v>
      </c>
      <c r="AL79" s="20" t="s">
        <v>539</v>
      </c>
      <c r="AM79" s="20" t="s">
        <v>539</v>
      </c>
      <c r="AN79" s="20" t="s">
        <v>539</v>
      </c>
      <c r="AO79" s="20" t="s">
        <v>539</v>
      </c>
      <c r="AP79" s="20" t="s">
        <v>539</v>
      </c>
      <c r="AQ79" s="20" t="s">
        <v>539</v>
      </c>
      <c r="AR79" s="20" t="s">
        <v>539</v>
      </c>
      <c r="AS79" s="20" t="s">
        <v>539</v>
      </c>
      <c r="AT79" s="20" t="s">
        <v>539</v>
      </c>
      <c r="AU79" s="20" t="s">
        <v>539</v>
      </c>
      <c r="AV79" s="20" t="s">
        <v>539</v>
      </c>
      <c r="AW79" s="20" t="s">
        <v>539</v>
      </c>
      <c r="AX79" s="20" t="s">
        <v>539</v>
      </c>
      <c r="AY79" s="20" t="s">
        <v>539</v>
      </c>
      <c r="AZ79" s="20" t="s">
        <v>539</v>
      </c>
      <c r="BA79" s="20" t="s">
        <v>539</v>
      </c>
      <c r="BB79" s="20" t="s">
        <v>539</v>
      </c>
      <c r="BC79" s="20" t="s">
        <v>539</v>
      </c>
      <c r="BD79" s="16" t="s">
        <v>1308</v>
      </c>
      <c r="BE79" s="16" t="s">
        <v>547</v>
      </c>
    </row>
    <row r="80" spans="1:57" ht="108" x14ac:dyDescent="0.45">
      <c r="A80" s="16">
        <f t="shared" si="1"/>
        <v>78</v>
      </c>
      <c r="B80" s="16" t="s">
        <v>807</v>
      </c>
      <c r="C80" s="16" t="s">
        <v>808</v>
      </c>
      <c r="D80" s="16" t="s">
        <v>809</v>
      </c>
      <c r="E80" s="16" t="s">
        <v>810</v>
      </c>
      <c r="F80" s="16" t="s">
        <v>811</v>
      </c>
      <c r="G80" s="16" t="s">
        <v>768</v>
      </c>
      <c r="H80" s="30" t="s">
        <v>812</v>
      </c>
      <c r="I80" s="16" t="s">
        <v>813</v>
      </c>
      <c r="J80" s="16" t="s">
        <v>542</v>
      </c>
      <c r="K80" s="16" t="s">
        <v>542</v>
      </c>
      <c r="L80" s="16" t="s">
        <v>1343</v>
      </c>
      <c r="M80" s="16" t="s">
        <v>542</v>
      </c>
      <c r="N80" s="18" t="s">
        <v>778</v>
      </c>
      <c r="O80" s="16" t="s">
        <v>570</v>
      </c>
      <c r="P80" s="18" t="s">
        <v>1384</v>
      </c>
      <c r="Q80" s="18" t="s">
        <v>814</v>
      </c>
      <c r="R80" s="16">
        <v>0</v>
      </c>
      <c r="S80" s="16" t="s">
        <v>33</v>
      </c>
      <c r="T80" s="20" t="s">
        <v>538</v>
      </c>
      <c r="U80" s="20" t="s">
        <v>538</v>
      </c>
      <c r="V80" s="20" t="s">
        <v>538</v>
      </c>
      <c r="W80" s="20" t="s">
        <v>538</v>
      </c>
      <c r="X80" s="20" t="s">
        <v>538</v>
      </c>
      <c r="Y80" s="20" t="s">
        <v>538</v>
      </c>
      <c r="Z80" s="20" t="s">
        <v>538</v>
      </c>
      <c r="AA80" s="20" t="s">
        <v>538</v>
      </c>
      <c r="AB80" s="20" t="s">
        <v>538</v>
      </c>
      <c r="AC80" s="20" t="s">
        <v>538</v>
      </c>
      <c r="AD80" s="20" t="s">
        <v>538</v>
      </c>
      <c r="AE80" s="20" t="s">
        <v>538</v>
      </c>
      <c r="AF80" s="20" t="s">
        <v>538</v>
      </c>
      <c r="AG80" s="20" t="s">
        <v>538</v>
      </c>
      <c r="AH80" s="20" t="s">
        <v>538</v>
      </c>
      <c r="AI80" s="20" t="s">
        <v>538</v>
      </c>
      <c r="AJ80" s="20" t="s">
        <v>538</v>
      </c>
      <c r="AK80" s="20" t="s">
        <v>538</v>
      </c>
      <c r="AL80" s="20" t="s">
        <v>538</v>
      </c>
      <c r="AM80" s="20" t="s">
        <v>538</v>
      </c>
      <c r="AN80" s="20" t="s">
        <v>538</v>
      </c>
      <c r="AO80" s="20" t="s">
        <v>538</v>
      </c>
      <c r="AP80" s="20" t="s">
        <v>538</v>
      </c>
      <c r="AQ80" s="20" t="s">
        <v>538</v>
      </c>
      <c r="AR80" s="20" t="s">
        <v>538</v>
      </c>
      <c r="AS80" s="20" t="s">
        <v>538</v>
      </c>
      <c r="AT80" s="20" t="s">
        <v>538</v>
      </c>
      <c r="AU80" s="20" t="s">
        <v>538</v>
      </c>
      <c r="AV80" s="20" t="s">
        <v>538</v>
      </c>
      <c r="AW80" s="20" t="s">
        <v>538</v>
      </c>
      <c r="AX80" s="20" t="s">
        <v>538</v>
      </c>
      <c r="AY80" s="20" t="s">
        <v>538</v>
      </c>
      <c r="AZ80" s="20" t="s">
        <v>538</v>
      </c>
      <c r="BA80" s="20" t="s">
        <v>538</v>
      </c>
      <c r="BB80" s="20" t="s">
        <v>538</v>
      </c>
      <c r="BC80" s="20" t="s">
        <v>538</v>
      </c>
      <c r="BD80" s="18"/>
      <c r="BE80" s="16" t="s">
        <v>547</v>
      </c>
    </row>
    <row r="81" spans="1:57" ht="324" x14ac:dyDescent="0.45">
      <c r="A81" s="16">
        <f t="shared" si="1"/>
        <v>79</v>
      </c>
      <c r="B81" s="16" t="s">
        <v>815</v>
      </c>
      <c r="C81" s="16" t="s">
        <v>1315</v>
      </c>
      <c r="D81" s="16" t="s">
        <v>816</v>
      </c>
      <c r="E81" s="16" t="s">
        <v>817</v>
      </c>
      <c r="F81" s="16" t="s">
        <v>818</v>
      </c>
      <c r="G81" s="16" t="s">
        <v>1249</v>
      </c>
      <c r="H81" s="9"/>
      <c r="I81" s="16" t="s">
        <v>819</v>
      </c>
      <c r="J81" s="16" t="s">
        <v>804</v>
      </c>
      <c r="K81" s="16" t="s">
        <v>1253</v>
      </c>
      <c r="L81" s="16" t="s">
        <v>820</v>
      </c>
      <c r="M81" s="16" t="s">
        <v>568</v>
      </c>
      <c r="N81" s="18" t="s">
        <v>787</v>
      </c>
      <c r="O81" s="16" t="s">
        <v>1154</v>
      </c>
      <c r="P81" s="18" t="s">
        <v>1563</v>
      </c>
      <c r="Q81" s="18" t="s">
        <v>1564</v>
      </c>
      <c r="R81" s="16">
        <v>0</v>
      </c>
      <c r="S81" s="16" t="s">
        <v>33</v>
      </c>
      <c r="T81" s="20" t="s">
        <v>532</v>
      </c>
      <c r="U81" s="20" t="s">
        <v>532</v>
      </c>
      <c r="V81" s="20" t="s">
        <v>532</v>
      </c>
      <c r="W81" s="20" t="s">
        <v>532</v>
      </c>
      <c r="X81" s="20" t="s">
        <v>532</v>
      </c>
      <c r="Y81" s="20" t="s">
        <v>532</v>
      </c>
      <c r="Z81" s="20" t="s">
        <v>532</v>
      </c>
      <c r="AA81" s="20" t="s">
        <v>532</v>
      </c>
      <c r="AB81" s="20" t="s">
        <v>532</v>
      </c>
      <c r="AC81" s="20" t="s">
        <v>532</v>
      </c>
      <c r="AD81" s="20" t="s">
        <v>532</v>
      </c>
      <c r="AE81" s="20" t="s">
        <v>532</v>
      </c>
      <c r="AF81" s="20" t="s">
        <v>532</v>
      </c>
      <c r="AG81" s="20" t="s">
        <v>532</v>
      </c>
      <c r="AH81" s="20" t="s">
        <v>532</v>
      </c>
      <c r="AI81" s="20" t="s">
        <v>532</v>
      </c>
      <c r="AJ81" s="20" t="s">
        <v>532</v>
      </c>
      <c r="AK81" s="20" t="s">
        <v>532</v>
      </c>
      <c r="AL81" s="20" t="s">
        <v>532</v>
      </c>
      <c r="AM81" s="20" t="s">
        <v>532</v>
      </c>
      <c r="AN81" s="20" t="s">
        <v>532</v>
      </c>
      <c r="AO81" s="20" t="s">
        <v>532</v>
      </c>
      <c r="AP81" s="20" t="s">
        <v>532</v>
      </c>
      <c r="AQ81" s="20" t="s">
        <v>532</v>
      </c>
      <c r="AR81" s="20" t="s">
        <v>532</v>
      </c>
      <c r="AS81" s="20" t="s">
        <v>532</v>
      </c>
      <c r="AT81" s="20" t="s">
        <v>532</v>
      </c>
      <c r="AU81" s="20" t="s">
        <v>532</v>
      </c>
      <c r="AV81" s="20" t="s">
        <v>532</v>
      </c>
      <c r="AW81" s="20" t="s">
        <v>532</v>
      </c>
      <c r="AX81" s="20" t="s">
        <v>532</v>
      </c>
      <c r="AY81" s="20" t="s">
        <v>532</v>
      </c>
      <c r="AZ81" s="20" t="s">
        <v>532</v>
      </c>
      <c r="BA81" s="20" t="s">
        <v>532</v>
      </c>
      <c r="BB81" s="20" t="s">
        <v>532</v>
      </c>
      <c r="BC81" s="20" t="s">
        <v>532</v>
      </c>
      <c r="BD81" s="18"/>
      <c r="BE81" s="16" t="s">
        <v>547</v>
      </c>
    </row>
    <row r="82" spans="1:57" ht="288" x14ac:dyDescent="0.45">
      <c r="A82" s="16">
        <f t="shared" si="1"/>
        <v>80</v>
      </c>
      <c r="B82" s="16" t="s">
        <v>815</v>
      </c>
      <c r="C82" s="16" t="s">
        <v>821</v>
      </c>
      <c r="D82" s="16" t="s">
        <v>822</v>
      </c>
      <c r="E82" s="16" t="s">
        <v>823</v>
      </c>
      <c r="F82" s="16" t="s">
        <v>824</v>
      </c>
      <c r="G82" s="16" t="s">
        <v>1249</v>
      </c>
      <c r="H82" s="9"/>
      <c r="I82" s="16" t="s">
        <v>825</v>
      </c>
      <c r="J82" s="16" t="s">
        <v>804</v>
      </c>
      <c r="K82" s="16" t="s">
        <v>1255</v>
      </c>
      <c r="L82" s="16" t="s">
        <v>826</v>
      </c>
      <c r="M82" s="16" t="s">
        <v>568</v>
      </c>
      <c r="N82" s="18" t="s">
        <v>787</v>
      </c>
      <c r="O82" s="16" t="s">
        <v>1154</v>
      </c>
      <c r="P82" s="18" t="s">
        <v>1565</v>
      </c>
      <c r="Q82" s="18" t="s">
        <v>1566</v>
      </c>
      <c r="R82" s="16">
        <v>0</v>
      </c>
      <c r="S82" s="16" t="s">
        <v>33</v>
      </c>
      <c r="T82" s="20" t="s">
        <v>532</v>
      </c>
      <c r="U82" s="20" t="s">
        <v>532</v>
      </c>
      <c r="V82" s="20" t="s">
        <v>532</v>
      </c>
      <c r="W82" s="20" t="s">
        <v>532</v>
      </c>
      <c r="X82" s="20" t="s">
        <v>532</v>
      </c>
      <c r="Y82" s="20" t="s">
        <v>532</v>
      </c>
      <c r="Z82" s="20" t="s">
        <v>532</v>
      </c>
      <c r="AA82" s="20" t="s">
        <v>532</v>
      </c>
      <c r="AB82" s="20" t="s">
        <v>532</v>
      </c>
      <c r="AC82" s="20" t="s">
        <v>532</v>
      </c>
      <c r="AD82" s="20" t="s">
        <v>532</v>
      </c>
      <c r="AE82" s="20" t="s">
        <v>532</v>
      </c>
      <c r="AF82" s="20" t="s">
        <v>532</v>
      </c>
      <c r="AG82" s="20" t="s">
        <v>532</v>
      </c>
      <c r="AH82" s="20" t="s">
        <v>532</v>
      </c>
      <c r="AI82" s="20" t="s">
        <v>532</v>
      </c>
      <c r="AJ82" s="20" t="s">
        <v>532</v>
      </c>
      <c r="AK82" s="20" t="s">
        <v>532</v>
      </c>
      <c r="AL82" s="20" t="s">
        <v>532</v>
      </c>
      <c r="AM82" s="20" t="s">
        <v>532</v>
      </c>
      <c r="AN82" s="20" t="s">
        <v>532</v>
      </c>
      <c r="AO82" s="20" t="s">
        <v>532</v>
      </c>
      <c r="AP82" s="20" t="s">
        <v>532</v>
      </c>
      <c r="AQ82" s="20" t="s">
        <v>532</v>
      </c>
      <c r="AR82" s="20" t="s">
        <v>532</v>
      </c>
      <c r="AS82" s="20" t="s">
        <v>532</v>
      </c>
      <c r="AT82" s="20" t="s">
        <v>532</v>
      </c>
      <c r="AU82" s="20" t="s">
        <v>532</v>
      </c>
      <c r="AV82" s="20" t="s">
        <v>532</v>
      </c>
      <c r="AW82" s="20" t="s">
        <v>532</v>
      </c>
      <c r="AX82" s="20" t="s">
        <v>532</v>
      </c>
      <c r="AY82" s="20" t="s">
        <v>532</v>
      </c>
      <c r="AZ82" s="20" t="s">
        <v>532</v>
      </c>
      <c r="BA82" s="20" t="s">
        <v>532</v>
      </c>
      <c r="BB82" s="20" t="s">
        <v>532</v>
      </c>
      <c r="BC82" s="20" t="s">
        <v>532</v>
      </c>
      <c r="BD82" s="18"/>
      <c r="BE82" s="16" t="s">
        <v>547</v>
      </c>
    </row>
    <row r="83" spans="1:57" ht="126" x14ac:dyDescent="0.45">
      <c r="A83" s="16">
        <f t="shared" si="1"/>
        <v>81</v>
      </c>
      <c r="B83" s="16" t="s">
        <v>827</v>
      </c>
      <c r="C83" s="16" t="s">
        <v>828</v>
      </c>
      <c r="D83" s="16" t="s">
        <v>829</v>
      </c>
      <c r="E83" s="16" t="s">
        <v>830</v>
      </c>
      <c r="F83" s="16" t="s">
        <v>831</v>
      </c>
      <c r="G83" s="25"/>
      <c r="H83" s="30" t="s">
        <v>832</v>
      </c>
      <c r="I83" s="16" t="s">
        <v>833</v>
      </c>
      <c r="J83" s="25" t="s">
        <v>834</v>
      </c>
      <c r="K83" s="16" t="s">
        <v>834</v>
      </c>
      <c r="L83" s="16" t="s">
        <v>835</v>
      </c>
      <c r="M83" s="16" t="s">
        <v>568</v>
      </c>
      <c r="N83" s="18" t="s">
        <v>787</v>
      </c>
      <c r="O83" s="16" t="s">
        <v>1154</v>
      </c>
      <c r="P83" s="16" t="s">
        <v>1572</v>
      </c>
      <c r="Q83" s="18" t="s">
        <v>1422</v>
      </c>
      <c r="R83" s="16">
        <v>2</v>
      </c>
      <c r="S83" s="16" t="s">
        <v>102</v>
      </c>
      <c r="T83" s="20" t="s">
        <v>532</v>
      </c>
      <c r="U83" s="20" t="s">
        <v>532</v>
      </c>
      <c r="V83" s="20" t="s">
        <v>532</v>
      </c>
      <c r="W83" s="20" t="s">
        <v>532</v>
      </c>
      <c r="X83" s="20" t="s">
        <v>532</v>
      </c>
      <c r="Y83" s="20" t="s">
        <v>532</v>
      </c>
      <c r="Z83" s="20" t="s">
        <v>532</v>
      </c>
      <c r="AA83" s="20" t="s">
        <v>532</v>
      </c>
      <c r="AB83" s="20" t="s">
        <v>532</v>
      </c>
      <c r="AC83" s="20" t="s">
        <v>532</v>
      </c>
      <c r="AD83" s="20" t="s">
        <v>532</v>
      </c>
      <c r="AE83" s="20" t="s">
        <v>532</v>
      </c>
      <c r="AF83" s="20" t="s">
        <v>532</v>
      </c>
      <c r="AG83" s="20" t="s">
        <v>532</v>
      </c>
      <c r="AH83" s="20" t="s">
        <v>532</v>
      </c>
      <c r="AI83" s="20" t="s">
        <v>532</v>
      </c>
      <c r="AJ83" s="20" t="s">
        <v>532</v>
      </c>
      <c r="AK83" s="20" t="s">
        <v>532</v>
      </c>
      <c r="AL83" s="20" t="s">
        <v>532</v>
      </c>
      <c r="AM83" s="20" t="s">
        <v>532</v>
      </c>
      <c r="AN83" s="20" t="s">
        <v>532</v>
      </c>
      <c r="AO83" s="20" t="s">
        <v>532</v>
      </c>
      <c r="AP83" s="20" t="s">
        <v>532</v>
      </c>
      <c r="AQ83" s="20" t="s">
        <v>532</v>
      </c>
      <c r="AR83" s="20" t="s">
        <v>532</v>
      </c>
      <c r="AS83" s="20" t="s">
        <v>532</v>
      </c>
      <c r="AT83" s="20" t="s">
        <v>532</v>
      </c>
      <c r="AU83" s="20" t="s">
        <v>532</v>
      </c>
      <c r="AV83" s="20" t="s">
        <v>532</v>
      </c>
      <c r="AW83" s="20" t="s">
        <v>532</v>
      </c>
      <c r="AX83" s="20" t="s">
        <v>532</v>
      </c>
      <c r="AY83" s="20" t="s">
        <v>532</v>
      </c>
      <c r="AZ83" s="20" t="s">
        <v>532</v>
      </c>
      <c r="BA83" s="20" t="s">
        <v>532</v>
      </c>
      <c r="BB83" s="20" t="s">
        <v>532</v>
      </c>
      <c r="BC83" s="20" t="s">
        <v>532</v>
      </c>
      <c r="BD83" s="16"/>
      <c r="BE83" s="16" t="s">
        <v>547</v>
      </c>
    </row>
    <row r="84" spans="1:57" ht="144" x14ac:dyDescent="0.45">
      <c r="A84" s="16">
        <f t="shared" si="1"/>
        <v>82</v>
      </c>
      <c r="B84" s="16" t="s">
        <v>836</v>
      </c>
      <c r="C84" s="16" t="s">
        <v>837</v>
      </c>
      <c r="D84" s="16" t="s">
        <v>838</v>
      </c>
      <c r="E84" s="16" t="s">
        <v>839</v>
      </c>
      <c r="F84" s="16" t="s">
        <v>839</v>
      </c>
      <c r="G84" s="16" t="s">
        <v>1265</v>
      </c>
      <c r="H84" s="30" t="s">
        <v>840</v>
      </c>
      <c r="I84" s="16" t="s">
        <v>841</v>
      </c>
      <c r="J84" s="16" t="s">
        <v>842</v>
      </c>
      <c r="K84" s="16" t="s">
        <v>1264</v>
      </c>
      <c r="L84" s="16" t="s">
        <v>843</v>
      </c>
      <c r="M84" s="16" t="s">
        <v>568</v>
      </c>
      <c r="N84" s="18" t="s">
        <v>844</v>
      </c>
      <c r="O84" s="16" t="s">
        <v>1154</v>
      </c>
      <c r="P84" s="18" t="s">
        <v>1345</v>
      </c>
      <c r="Q84" s="18" t="s">
        <v>845</v>
      </c>
      <c r="R84" s="16">
        <v>0</v>
      </c>
      <c r="S84" s="16" t="s">
        <v>33</v>
      </c>
      <c r="T84" s="20" t="s">
        <v>532</v>
      </c>
      <c r="U84" s="20" t="s">
        <v>532</v>
      </c>
      <c r="V84" s="20" t="s">
        <v>532</v>
      </c>
      <c r="W84" s="20" t="s">
        <v>532</v>
      </c>
      <c r="X84" s="20" t="s">
        <v>532</v>
      </c>
      <c r="Y84" s="20" t="s">
        <v>532</v>
      </c>
      <c r="Z84" s="20" t="s">
        <v>532</v>
      </c>
      <c r="AA84" s="20" t="s">
        <v>532</v>
      </c>
      <c r="AB84" s="20" t="s">
        <v>532</v>
      </c>
      <c r="AC84" s="20" t="s">
        <v>532</v>
      </c>
      <c r="AD84" s="20" t="s">
        <v>532</v>
      </c>
      <c r="AE84" s="20" t="s">
        <v>532</v>
      </c>
      <c r="AF84" s="20" t="s">
        <v>539</v>
      </c>
      <c r="AG84" s="20" t="s">
        <v>539</v>
      </c>
      <c r="AH84" s="20" t="s">
        <v>539</v>
      </c>
      <c r="AI84" s="20" t="s">
        <v>539</v>
      </c>
      <c r="AJ84" s="20" t="s">
        <v>539</v>
      </c>
      <c r="AK84" s="20" t="s">
        <v>539</v>
      </c>
      <c r="AL84" s="20" t="s">
        <v>539</v>
      </c>
      <c r="AM84" s="20" t="s">
        <v>539</v>
      </c>
      <c r="AN84" s="20" t="s">
        <v>539</v>
      </c>
      <c r="AO84" s="20" t="s">
        <v>532</v>
      </c>
      <c r="AP84" s="20" t="s">
        <v>532</v>
      </c>
      <c r="AQ84" s="20" t="s">
        <v>532</v>
      </c>
      <c r="AR84" s="20" t="s">
        <v>532</v>
      </c>
      <c r="AS84" s="20" t="s">
        <v>532</v>
      </c>
      <c r="AT84" s="20" t="s">
        <v>532</v>
      </c>
      <c r="AU84" s="20" t="s">
        <v>532</v>
      </c>
      <c r="AV84" s="20" t="s">
        <v>532</v>
      </c>
      <c r="AW84" s="20" t="s">
        <v>532</v>
      </c>
      <c r="AX84" s="20" t="s">
        <v>532</v>
      </c>
      <c r="AY84" s="20" t="s">
        <v>532</v>
      </c>
      <c r="AZ84" s="20" t="s">
        <v>532</v>
      </c>
      <c r="BA84" s="20" t="s">
        <v>532</v>
      </c>
      <c r="BB84" s="20" t="s">
        <v>532</v>
      </c>
      <c r="BC84" s="20" t="s">
        <v>532</v>
      </c>
      <c r="BD84" s="16" t="s">
        <v>1346</v>
      </c>
      <c r="BE84" s="16" t="s">
        <v>547</v>
      </c>
    </row>
  </sheetData>
  <autoFilter ref="A2:BE84" xr:uid="{0164296E-A69C-43BD-A1E1-815AE330BC03}"/>
  <mergeCells count="22">
    <mergeCell ref="K1:K2"/>
    <mergeCell ref="T1:BC1"/>
    <mergeCell ref="BD1:BD2"/>
    <mergeCell ref="BE1:BE2"/>
    <mergeCell ref="S1:S2"/>
    <mergeCell ref="R1:R2"/>
    <mergeCell ref="Q1:Q2"/>
    <mergeCell ref="P1:P2"/>
    <mergeCell ref="O1:O2"/>
    <mergeCell ref="N1:N2"/>
    <mergeCell ref="M1:M2"/>
    <mergeCell ref="L1:L2"/>
    <mergeCell ref="D1:D2"/>
    <mergeCell ref="C1:C2"/>
    <mergeCell ref="B1:B2"/>
    <mergeCell ref="A1:A2"/>
    <mergeCell ref="J1:J2"/>
    <mergeCell ref="I1:I2"/>
    <mergeCell ref="H1:H2"/>
    <mergeCell ref="G1:G2"/>
    <mergeCell ref="F1:F2"/>
    <mergeCell ref="E1:E2"/>
  </mergeCells>
  <phoneticPr fontId="1"/>
  <dataValidations count="2">
    <dataValidation type="list" allowBlank="1" showInputMessage="1" showErrorMessage="1" sqref="T3:BC5" xr:uid="{4A4F1143-8CBE-4CA2-8F1E-CB82707A9956}">
      <formula1>$BN$72:$BN$72</formula1>
    </dataValidation>
    <dataValidation type="list" allowBlank="1" showInputMessage="1" showErrorMessage="1" sqref="T6:BC84" xr:uid="{18BD7D2B-956E-4A96-83CB-26AEEB52036D}">
      <formula1>$BN$2:$BN$3</formula1>
    </dataValidation>
  </dataValidations>
  <hyperlinks>
    <hyperlink ref="H28" r:id="rId1" xr:uid="{7335200A-E5E8-42B8-8624-6CEA35BF1CAC}"/>
    <hyperlink ref="H36" r:id="rId2" display="m-miura@yumenosato.jp" xr:uid="{DD2868C7-BB4F-4C54-B858-8BF8A4D1E4C0}"/>
    <hyperlink ref="H39" r:id="rId3" xr:uid="{C8A45238-A595-471A-8E28-0BE9FED3C16C}"/>
    <hyperlink ref="H37" r:id="rId4" xr:uid="{AC185600-C726-4B5C-B428-D02B22AE2A07}"/>
    <hyperlink ref="H38" r:id="rId5" xr:uid="{BEF70BFF-B36D-49A1-ABEB-C0A8E40D8BE4}"/>
    <hyperlink ref="H83" r:id="rId6" xr:uid="{820437E2-F392-41A1-83A8-0B823D7E7251}"/>
    <hyperlink ref="H78" r:id="rId7" xr:uid="{246E4DF6-DEC2-45F8-B979-97E47E283641}"/>
    <hyperlink ref="H80" r:id="rId8" xr:uid="{99AD40CF-4A32-4D4E-B6F1-72F2A6A21B62}"/>
    <hyperlink ref="H84" r:id="rId9" xr:uid="{A2979F74-2D67-49C7-9E50-8EE715B458C7}"/>
    <hyperlink ref="H79" r:id="rId10" xr:uid="{45E88778-9854-49AC-8060-7BA7EE6CC3EC}"/>
  </hyperlinks>
  <pageMargins left="0.7" right="0.7" top="0.75" bottom="0.75" header="0.3" footer="0.3"/>
  <pageSetup paperSize="8" scale="43" fitToHeight="0"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073F-11B6-4E93-9E60-57B2771DBB0E}">
  <sheetPr>
    <pageSetUpPr fitToPage="1"/>
  </sheetPr>
  <dimension ref="A1:F636"/>
  <sheetViews>
    <sheetView zoomScaleNormal="100" workbookViewId="0">
      <pane ySplit="1" topLeftCell="A2" activePane="bottomLeft" state="frozen"/>
      <selection pane="bottomLeft" activeCell="A2" sqref="A2"/>
    </sheetView>
  </sheetViews>
  <sheetFormatPr defaultRowHeight="18" x14ac:dyDescent="0.45"/>
  <cols>
    <col min="1" max="1" width="4.296875" customWidth="1"/>
    <col min="2" max="2" width="24" customWidth="1"/>
    <col min="3" max="3" width="18.3984375" customWidth="1"/>
    <col min="4" max="4" width="56.59765625" style="3" customWidth="1"/>
    <col min="7" max="7" width="8.796875" customWidth="1"/>
  </cols>
  <sheetData>
    <row r="1" spans="1:6" x14ac:dyDescent="0.45">
      <c r="A1" s="1" t="s">
        <v>29</v>
      </c>
      <c r="B1" s="1" t="s">
        <v>19</v>
      </c>
      <c r="C1" s="1" t="s">
        <v>0</v>
      </c>
      <c r="D1" s="2" t="s">
        <v>1321</v>
      </c>
      <c r="F1" s="5"/>
    </row>
    <row r="2" spans="1:6" ht="36" x14ac:dyDescent="0.45">
      <c r="A2" s="33">
        <f>_xlfn.XLOOKUP(B2,基本情報!$C$3:$C$84,基本情報!$A$3:$A$84)</f>
        <v>1</v>
      </c>
      <c r="B2" s="1" t="s">
        <v>1320</v>
      </c>
      <c r="C2" s="1" t="s">
        <v>43</v>
      </c>
      <c r="D2" s="2" t="s">
        <v>1388</v>
      </c>
      <c r="F2" s="5"/>
    </row>
    <row r="3" spans="1:6" ht="36" x14ac:dyDescent="0.45">
      <c r="A3" s="33">
        <f>_xlfn.XLOOKUP(B3,基本情報!$C$3:$C$84,基本情報!$A$3:$A$84)</f>
        <v>1</v>
      </c>
      <c r="B3" s="33" t="s">
        <v>1320</v>
      </c>
      <c r="C3" s="6" t="s">
        <v>43</v>
      </c>
      <c r="D3" s="2" t="s">
        <v>1065</v>
      </c>
      <c r="F3" s="5"/>
    </row>
    <row r="4" spans="1:6" ht="36" x14ac:dyDescent="0.45">
      <c r="A4" s="33">
        <f>_xlfn.XLOOKUP(B4,基本情報!$C$3:$C$84,基本情報!$A$3:$A$84)</f>
        <v>1</v>
      </c>
      <c r="B4" s="33" t="s">
        <v>1320</v>
      </c>
      <c r="C4" s="6" t="s">
        <v>43</v>
      </c>
      <c r="D4" s="2" t="s">
        <v>1347</v>
      </c>
      <c r="F4" s="5"/>
    </row>
    <row r="5" spans="1:6" ht="36" x14ac:dyDescent="0.45">
      <c r="A5" s="33">
        <f>_xlfn.XLOOKUP(B5,基本情報!$C$3:$C$84,基本情報!$A$3:$A$84)</f>
        <v>1</v>
      </c>
      <c r="B5" s="33" t="s">
        <v>1320</v>
      </c>
      <c r="C5" s="6" t="s">
        <v>43</v>
      </c>
      <c r="D5" s="2" t="s">
        <v>1431</v>
      </c>
      <c r="F5" s="5"/>
    </row>
    <row r="6" spans="1:6" ht="36" x14ac:dyDescent="0.45">
      <c r="A6" s="33">
        <f>_xlfn.XLOOKUP(B6,基本情報!$C$3:$C$84,基本情報!$A$3:$A$84)</f>
        <v>1</v>
      </c>
      <c r="B6" s="33" t="s">
        <v>1320</v>
      </c>
      <c r="C6" s="6" t="s">
        <v>43</v>
      </c>
      <c r="D6" s="2" t="s">
        <v>1569</v>
      </c>
      <c r="F6" s="5"/>
    </row>
    <row r="7" spans="1:6" ht="36" x14ac:dyDescent="0.45">
      <c r="A7" s="33">
        <f>_xlfn.XLOOKUP(B7,基本情報!$C$3:$C$84,基本情報!$A$3:$A$84)</f>
        <v>1</v>
      </c>
      <c r="B7" s="33" t="s">
        <v>1320</v>
      </c>
      <c r="C7" s="6" t="s">
        <v>43</v>
      </c>
      <c r="D7" s="2" t="s">
        <v>722</v>
      </c>
      <c r="F7" s="5"/>
    </row>
    <row r="8" spans="1:6" ht="36" x14ac:dyDescent="0.45">
      <c r="A8" s="33">
        <f>_xlfn.XLOOKUP(B8,基本情報!$C$3:$C$84,基本情報!$A$3:$A$84)</f>
        <v>1</v>
      </c>
      <c r="B8" s="33" t="s">
        <v>1320</v>
      </c>
      <c r="C8" s="6" t="s">
        <v>43</v>
      </c>
      <c r="D8" s="2" t="s">
        <v>1377</v>
      </c>
      <c r="F8" s="5"/>
    </row>
    <row r="9" spans="1:6" ht="36" x14ac:dyDescent="0.45">
      <c r="A9" s="33">
        <f>_xlfn.XLOOKUP(B9,基本情報!$C$3:$C$84,基本情報!$A$3:$A$84)</f>
        <v>1</v>
      </c>
      <c r="B9" s="33" t="s">
        <v>1320</v>
      </c>
      <c r="C9" s="6" t="s">
        <v>43</v>
      </c>
      <c r="D9" s="2" t="s">
        <v>723</v>
      </c>
      <c r="F9" s="5"/>
    </row>
    <row r="10" spans="1:6" ht="36" x14ac:dyDescent="0.45">
      <c r="A10" s="33">
        <f>_xlfn.XLOOKUP(B10,基本情報!$C$3:$C$84,基本情報!$A$3:$A$84)</f>
        <v>1</v>
      </c>
      <c r="B10" s="33" t="s">
        <v>1320</v>
      </c>
      <c r="C10" s="6" t="s">
        <v>43</v>
      </c>
      <c r="D10" s="2" t="s">
        <v>719</v>
      </c>
      <c r="F10" s="5"/>
    </row>
    <row r="11" spans="1:6" ht="36" x14ac:dyDescent="0.45">
      <c r="A11" s="1">
        <f>_xlfn.XLOOKUP(B11,基本情報!$C$3:$C$84,基本情報!$A$3:$A$84)</f>
        <v>2</v>
      </c>
      <c r="B11" s="1" t="s">
        <v>46</v>
      </c>
      <c r="C11" s="1" t="s">
        <v>47</v>
      </c>
      <c r="D11" s="2" t="s">
        <v>430</v>
      </c>
      <c r="F11" s="5"/>
    </row>
    <row r="12" spans="1:6" ht="36" x14ac:dyDescent="0.45">
      <c r="A12" s="33">
        <f>_xlfn.XLOOKUP(B12,基本情報!$C$3:$C$84,基本情報!$A$3:$A$84)</f>
        <v>2</v>
      </c>
      <c r="B12" s="1" t="s">
        <v>46</v>
      </c>
      <c r="C12" s="1" t="s">
        <v>47</v>
      </c>
      <c r="D12" s="2" t="s">
        <v>720</v>
      </c>
      <c r="F12" s="5"/>
    </row>
    <row r="13" spans="1:6" ht="36" x14ac:dyDescent="0.45">
      <c r="A13" s="33">
        <f>_xlfn.XLOOKUP(B13,基本情報!$C$3:$C$84,基本情報!$A$3:$A$84)</f>
        <v>2</v>
      </c>
      <c r="B13" s="1" t="s">
        <v>46</v>
      </c>
      <c r="C13" s="1" t="s">
        <v>47</v>
      </c>
      <c r="D13" s="2" t="s">
        <v>1290</v>
      </c>
      <c r="F13" s="5"/>
    </row>
    <row r="14" spans="1:6" ht="36" x14ac:dyDescent="0.45">
      <c r="A14" s="33">
        <f>_xlfn.XLOOKUP(B14,基本情報!$C$3:$C$84,基本情報!$A$3:$A$84)</f>
        <v>2</v>
      </c>
      <c r="B14" s="1" t="s">
        <v>46</v>
      </c>
      <c r="C14" s="1" t="s">
        <v>47</v>
      </c>
      <c r="D14" s="2" t="s">
        <v>1378</v>
      </c>
      <c r="F14" s="5"/>
    </row>
    <row r="15" spans="1:6" ht="36" x14ac:dyDescent="0.45">
      <c r="A15" s="33">
        <f>_xlfn.XLOOKUP(B15,基本情報!$C$3:$C$84,基本情報!$A$3:$A$84)</f>
        <v>2</v>
      </c>
      <c r="B15" s="1" t="s">
        <v>46</v>
      </c>
      <c r="C15" s="1" t="s">
        <v>47</v>
      </c>
      <c r="D15" s="2" t="s">
        <v>1160</v>
      </c>
      <c r="F15" s="5"/>
    </row>
    <row r="16" spans="1:6" ht="36" x14ac:dyDescent="0.45">
      <c r="A16" s="33">
        <f>_xlfn.XLOOKUP(B16,基本情報!$C$3:$C$84,基本情報!$A$3:$A$84)</f>
        <v>2</v>
      </c>
      <c r="B16" s="1" t="s">
        <v>46</v>
      </c>
      <c r="C16" s="1" t="s">
        <v>47</v>
      </c>
      <c r="D16" s="2" t="s">
        <v>1475</v>
      </c>
      <c r="F16" s="5"/>
    </row>
    <row r="17" spans="1:6" ht="36" x14ac:dyDescent="0.45">
      <c r="A17" s="33">
        <f>_xlfn.XLOOKUP(B17,基本情報!$C$3:$C$84,基本情報!$A$3:$A$84)</f>
        <v>2</v>
      </c>
      <c r="B17" s="1" t="s">
        <v>46</v>
      </c>
      <c r="C17" s="1" t="s">
        <v>47</v>
      </c>
      <c r="D17" s="2" t="s">
        <v>413</v>
      </c>
      <c r="F17" s="5"/>
    </row>
    <row r="18" spans="1:6" ht="36" x14ac:dyDescent="0.45">
      <c r="A18" s="33">
        <f>_xlfn.XLOOKUP(B18,基本情報!$C$3:$C$84,基本情報!$A$3:$A$84)</f>
        <v>2</v>
      </c>
      <c r="B18" s="1" t="s">
        <v>46</v>
      </c>
      <c r="C18" s="1" t="s">
        <v>47</v>
      </c>
      <c r="D18" s="2" t="s">
        <v>396</v>
      </c>
      <c r="F18" s="5"/>
    </row>
    <row r="19" spans="1:6" ht="36" x14ac:dyDescent="0.45">
      <c r="A19" s="33">
        <f>_xlfn.XLOOKUP(B19,基本情報!$C$3:$C$84,基本情報!$A$3:$A$84)</f>
        <v>3</v>
      </c>
      <c r="B19" s="1" t="s">
        <v>186</v>
      </c>
      <c r="C19" s="1" t="s">
        <v>187</v>
      </c>
      <c r="D19" s="2" t="s">
        <v>1475</v>
      </c>
      <c r="F19" s="5"/>
    </row>
    <row r="20" spans="1:6" ht="36" x14ac:dyDescent="0.45">
      <c r="A20" s="33">
        <f>_xlfn.XLOOKUP(B20,基本情報!$C$3:$C$84,基本情報!$A$3:$A$84)</f>
        <v>3</v>
      </c>
      <c r="B20" s="6" t="s">
        <v>186</v>
      </c>
      <c r="C20" s="6" t="s">
        <v>187</v>
      </c>
      <c r="D20" s="2" t="s">
        <v>1379</v>
      </c>
      <c r="E20" s="55"/>
      <c r="F20" s="5"/>
    </row>
    <row r="21" spans="1:6" ht="36" x14ac:dyDescent="0.45">
      <c r="A21" s="33">
        <f>_xlfn.XLOOKUP(B21,基本情報!$C$3:$C$84,基本情報!$A$3:$A$84)</f>
        <v>3</v>
      </c>
      <c r="B21" s="6" t="s">
        <v>186</v>
      </c>
      <c r="C21" s="6" t="s">
        <v>187</v>
      </c>
      <c r="D21" s="2" t="s">
        <v>734</v>
      </c>
      <c r="E21" s="55"/>
      <c r="F21" s="5"/>
    </row>
    <row r="22" spans="1:6" ht="36" x14ac:dyDescent="0.45">
      <c r="A22" s="33">
        <f>_xlfn.XLOOKUP(B22,基本情報!$C$3:$C$84,基本情報!$A$3:$A$84)</f>
        <v>3</v>
      </c>
      <c r="B22" s="6" t="s">
        <v>186</v>
      </c>
      <c r="C22" s="6" t="s">
        <v>187</v>
      </c>
      <c r="D22" s="2" t="s">
        <v>1461</v>
      </c>
      <c r="E22" s="55"/>
      <c r="F22" s="5"/>
    </row>
    <row r="23" spans="1:6" ht="36" x14ac:dyDescent="0.45">
      <c r="A23" s="33">
        <f>_xlfn.XLOOKUP(B23,基本情報!$C$3:$C$84,基本情報!$A$3:$A$84)</f>
        <v>3</v>
      </c>
      <c r="B23" s="1" t="s">
        <v>186</v>
      </c>
      <c r="C23" s="1" t="s">
        <v>187</v>
      </c>
      <c r="D23" s="2" t="s">
        <v>1146</v>
      </c>
      <c r="F23" s="5"/>
    </row>
    <row r="24" spans="1:6" ht="36" x14ac:dyDescent="0.45">
      <c r="A24" s="33">
        <f>_xlfn.XLOOKUP(B24,基本情報!$C$3:$C$84,基本情報!$A$3:$A$84)</f>
        <v>4</v>
      </c>
      <c r="B24" s="6" t="s">
        <v>74</v>
      </c>
      <c r="C24" s="6" t="s">
        <v>75</v>
      </c>
      <c r="D24" s="2" t="s">
        <v>397</v>
      </c>
      <c r="F24" s="5"/>
    </row>
    <row r="25" spans="1:6" ht="36" x14ac:dyDescent="0.45">
      <c r="A25" s="33">
        <f>_xlfn.XLOOKUP(B25,基本情報!$C$3:$C$84,基本情報!$A$3:$A$84)</f>
        <v>5</v>
      </c>
      <c r="B25" s="1" t="s">
        <v>77</v>
      </c>
      <c r="C25" s="1" t="s">
        <v>78</v>
      </c>
      <c r="D25" s="2" t="s">
        <v>1120</v>
      </c>
      <c r="E25" s="55"/>
      <c r="F25" s="5"/>
    </row>
    <row r="26" spans="1:6" ht="36" x14ac:dyDescent="0.45">
      <c r="A26" s="33">
        <f>_xlfn.XLOOKUP(B26,基本情報!$C$3:$C$84,基本情報!$A$3:$A$84)</f>
        <v>5</v>
      </c>
      <c r="B26" s="1" t="s">
        <v>77</v>
      </c>
      <c r="C26" s="1" t="s">
        <v>78</v>
      </c>
      <c r="D26" s="2" t="s">
        <v>874</v>
      </c>
      <c r="E26" s="55"/>
      <c r="F26" s="5"/>
    </row>
    <row r="27" spans="1:6" ht="36" x14ac:dyDescent="0.45">
      <c r="A27" s="33">
        <f>_xlfn.XLOOKUP(B27,基本情報!$C$3:$C$84,基本情報!$A$3:$A$84)</f>
        <v>5</v>
      </c>
      <c r="B27" s="1" t="s">
        <v>77</v>
      </c>
      <c r="C27" s="1" t="s">
        <v>78</v>
      </c>
      <c r="D27" s="2" t="s">
        <v>1121</v>
      </c>
      <c r="E27" s="55"/>
      <c r="F27" s="5"/>
    </row>
    <row r="28" spans="1:6" ht="36" x14ac:dyDescent="0.45">
      <c r="A28" s="33">
        <f>_xlfn.XLOOKUP(B28,基本情報!$C$3:$C$84,基本情報!$A$3:$A$84)</f>
        <v>5</v>
      </c>
      <c r="B28" s="1" t="s">
        <v>77</v>
      </c>
      <c r="C28" s="1" t="s">
        <v>78</v>
      </c>
      <c r="D28" s="2" t="s">
        <v>1388</v>
      </c>
      <c r="E28" s="55"/>
      <c r="F28" s="5"/>
    </row>
    <row r="29" spans="1:6" ht="36" x14ac:dyDescent="0.45">
      <c r="A29" s="33">
        <f>_xlfn.XLOOKUP(B29,基本情報!$C$3:$C$84,基本情報!$A$3:$A$84)</f>
        <v>5</v>
      </c>
      <c r="B29" s="11" t="s">
        <v>77</v>
      </c>
      <c r="C29" s="11" t="s">
        <v>78</v>
      </c>
      <c r="D29" s="2" t="s">
        <v>1397</v>
      </c>
      <c r="E29" s="55"/>
      <c r="F29" s="5"/>
    </row>
    <row r="30" spans="1:6" ht="36" x14ac:dyDescent="0.45">
      <c r="A30" s="33">
        <f>_xlfn.XLOOKUP(B30,基本情報!$C$3:$C$84,基本情報!$A$3:$A$84)</f>
        <v>5</v>
      </c>
      <c r="B30" s="1" t="s">
        <v>77</v>
      </c>
      <c r="C30" s="1" t="s">
        <v>78</v>
      </c>
      <c r="D30" s="2" t="s">
        <v>1475</v>
      </c>
      <c r="F30" s="5"/>
    </row>
    <row r="31" spans="1:6" ht="54" x14ac:dyDescent="0.45">
      <c r="A31" s="33">
        <f>_xlfn.XLOOKUP(B31,基本情報!$C$3:$C$84,基本情報!$A$3:$A$84)</f>
        <v>6</v>
      </c>
      <c r="B31" s="1" t="s">
        <v>82</v>
      </c>
      <c r="C31" s="1" t="s">
        <v>83</v>
      </c>
      <c r="D31" s="2" t="s">
        <v>416</v>
      </c>
      <c r="F31" s="5"/>
    </row>
    <row r="32" spans="1:6" ht="54" x14ac:dyDescent="0.45">
      <c r="A32" s="33">
        <f>_xlfn.XLOOKUP(B32,基本情報!$C$3:$C$84,基本情報!$A$3:$A$84)</f>
        <v>6</v>
      </c>
      <c r="B32" s="11" t="s">
        <v>82</v>
      </c>
      <c r="C32" s="11" t="s">
        <v>83</v>
      </c>
      <c r="D32" s="2" t="s">
        <v>1465</v>
      </c>
      <c r="F32" s="5"/>
    </row>
    <row r="33" spans="1:6" ht="54" x14ac:dyDescent="0.45">
      <c r="A33" s="33">
        <f>_xlfn.XLOOKUP(B33,基本情報!$C$3:$C$84,基本情報!$A$3:$A$84)</f>
        <v>6</v>
      </c>
      <c r="B33" s="11" t="s">
        <v>82</v>
      </c>
      <c r="C33" s="11" t="s">
        <v>83</v>
      </c>
      <c r="D33" s="2" t="s">
        <v>414</v>
      </c>
      <c r="F33" s="5"/>
    </row>
    <row r="34" spans="1:6" ht="54" x14ac:dyDescent="0.45">
      <c r="A34" s="33">
        <f>_xlfn.XLOOKUP(B34,基本情報!$C$3:$C$84,基本情報!$A$3:$A$84)</f>
        <v>6</v>
      </c>
      <c r="B34" s="11" t="s">
        <v>82</v>
      </c>
      <c r="C34" s="11" t="s">
        <v>83</v>
      </c>
      <c r="D34" s="2" t="s">
        <v>874</v>
      </c>
      <c r="E34" s="55"/>
      <c r="F34" s="5"/>
    </row>
    <row r="35" spans="1:6" ht="54" x14ac:dyDescent="0.45">
      <c r="A35" s="33">
        <f>_xlfn.XLOOKUP(B35,基本情報!$C$3:$C$84,基本情報!$A$3:$A$84)</f>
        <v>6</v>
      </c>
      <c r="B35" s="11" t="s">
        <v>82</v>
      </c>
      <c r="C35" s="11" t="s">
        <v>83</v>
      </c>
      <c r="D35" s="2" t="s">
        <v>1494</v>
      </c>
      <c r="E35" s="55"/>
      <c r="F35" s="5"/>
    </row>
    <row r="36" spans="1:6" ht="54" x14ac:dyDescent="0.45">
      <c r="A36" s="33">
        <f>_xlfn.XLOOKUP(B36,基本情報!$C$3:$C$84,基本情報!$A$3:$A$84)</f>
        <v>6</v>
      </c>
      <c r="B36" s="11" t="s">
        <v>82</v>
      </c>
      <c r="C36" s="11" t="s">
        <v>83</v>
      </c>
      <c r="D36" s="2" t="s">
        <v>1495</v>
      </c>
      <c r="F36" s="5"/>
    </row>
    <row r="37" spans="1:6" ht="36" x14ac:dyDescent="0.45">
      <c r="A37" s="33">
        <f>_xlfn.XLOOKUP(B37,基本情報!$C$3:$C$84,基本情報!$A$3:$A$84)</f>
        <v>7</v>
      </c>
      <c r="B37" s="11" t="s">
        <v>87</v>
      </c>
      <c r="C37" s="11" t="s">
        <v>88</v>
      </c>
      <c r="D37" s="2" t="s">
        <v>1575</v>
      </c>
      <c r="F37" s="5"/>
    </row>
    <row r="38" spans="1:6" ht="36" x14ac:dyDescent="0.45">
      <c r="A38" s="33">
        <f>_xlfn.XLOOKUP(B38,基本情報!$C$3:$C$84,基本情報!$A$3:$A$84)</f>
        <v>7</v>
      </c>
      <c r="B38" s="11" t="s">
        <v>87</v>
      </c>
      <c r="C38" s="11" t="s">
        <v>88</v>
      </c>
      <c r="D38" s="2" t="s">
        <v>417</v>
      </c>
      <c r="E38" s="56"/>
      <c r="F38" s="5"/>
    </row>
    <row r="39" spans="1:6" ht="36" x14ac:dyDescent="0.45">
      <c r="A39" s="33">
        <f>_xlfn.XLOOKUP(B39,基本情報!$C$3:$C$84,基本情報!$A$3:$A$84)</f>
        <v>7</v>
      </c>
      <c r="B39" s="11" t="s">
        <v>87</v>
      </c>
      <c r="C39" s="11" t="s">
        <v>88</v>
      </c>
      <c r="D39" s="2" t="s">
        <v>1038</v>
      </c>
      <c r="F39" s="5"/>
    </row>
    <row r="40" spans="1:6" ht="36" x14ac:dyDescent="0.45">
      <c r="A40" s="33">
        <f>_xlfn.XLOOKUP(B40,基本情報!$C$3:$C$84,基本情報!$A$3:$A$84)</f>
        <v>7</v>
      </c>
      <c r="B40" s="11" t="s">
        <v>87</v>
      </c>
      <c r="C40" s="11" t="s">
        <v>88</v>
      </c>
      <c r="D40" s="2" t="s">
        <v>418</v>
      </c>
      <c r="F40" s="5"/>
    </row>
    <row r="41" spans="1:6" ht="36" x14ac:dyDescent="0.45">
      <c r="A41" s="33">
        <f>_xlfn.XLOOKUP(B41,基本情報!$C$3:$C$84,基本情報!$A$3:$A$84)</f>
        <v>7</v>
      </c>
      <c r="B41" s="11" t="s">
        <v>87</v>
      </c>
      <c r="C41" s="11" t="s">
        <v>88</v>
      </c>
      <c r="D41" s="2" t="s">
        <v>1398</v>
      </c>
      <c r="E41" s="56"/>
      <c r="F41" s="5"/>
    </row>
    <row r="42" spans="1:6" ht="36" x14ac:dyDescent="0.45">
      <c r="A42" s="33">
        <f>_xlfn.XLOOKUP(B42,基本情報!$C$3:$C$84,基本情報!$A$3:$A$84)</f>
        <v>7</v>
      </c>
      <c r="B42" s="11" t="s">
        <v>87</v>
      </c>
      <c r="C42" s="11" t="s">
        <v>88</v>
      </c>
      <c r="D42" s="2" t="s">
        <v>1451</v>
      </c>
      <c r="F42" s="5"/>
    </row>
    <row r="43" spans="1:6" ht="36" x14ac:dyDescent="0.45">
      <c r="A43" s="33">
        <f>_xlfn.XLOOKUP(B43,基本情報!$C$3:$C$84,基本情報!$A$3:$A$84)</f>
        <v>7</v>
      </c>
      <c r="B43" s="1" t="s">
        <v>87</v>
      </c>
      <c r="C43" s="1" t="s">
        <v>88</v>
      </c>
      <c r="D43" s="2" t="s">
        <v>1432</v>
      </c>
      <c r="E43" s="56"/>
      <c r="F43" s="5"/>
    </row>
    <row r="44" spans="1:6" ht="36" x14ac:dyDescent="0.45">
      <c r="A44" s="33">
        <f>_xlfn.XLOOKUP(B44,基本情報!$C$3:$C$84,基本情報!$A$3:$A$84)</f>
        <v>7</v>
      </c>
      <c r="B44" s="11" t="s">
        <v>87</v>
      </c>
      <c r="C44" s="11" t="s">
        <v>88</v>
      </c>
      <c r="D44" s="2" t="s">
        <v>1578</v>
      </c>
      <c r="F44" s="5"/>
    </row>
    <row r="45" spans="1:6" ht="36" x14ac:dyDescent="0.45">
      <c r="A45" s="33">
        <f>_xlfn.XLOOKUP(B45,基本情報!$C$3:$C$84,基本情報!$A$3:$A$84)</f>
        <v>7</v>
      </c>
      <c r="B45" s="11" t="s">
        <v>87</v>
      </c>
      <c r="C45" s="11" t="s">
        <v>88</v>
      </c>
      <c r="D45" s="2" t="s">
        <v>1579</v>
      </c>
      <c r="F45" s="5"/>
    </row>
    <row r="46" spans="1:6" ht="36" x14ac:dyDescent="0.45">
      <c r="A46" s="33">
        <f>_xlfn.XLOOKUP(B46,基本情報!$C$3:$C$84,基本情報!$A$3:$A$84)</f>
        <v>7</v>
      </c>
      <c r="B46" s="11" t="s">
        <v>87</v>
      </c>
      <c r="C46" s="11" t="s">
        <v>88</v>
      </c>
      <c r="D46" s="2" t="s">
        <v>724</v>
      </c>
      <c r="E46" s="56"/>
      <c r="F46" s="5"/>
    </row>
    <row r="47" spans="1:6" ht="36" x14ac:dyDescent="0.45">
      <c r="A47" s="33">
        <f>_xlfn.XLOOKUP(B47,基本情報!$C$3:$C$84,基本情報!$A$3:$A$84)</f>
        <v>7</v>
      </c>
      <c r="B47" s="11" t="s">
        <v>87</v>
      </c>
      <c r="C47" s="11" t="s">
        <v>88</v>
      </c>
      <c r="D47" s="2" t="s">
        <v>721</v>
      </c>
      <c r="F47" s="5"/>
    </row>
    <row r="48" spans="1:6" ht="36" x14ac:dyDescent="0.45">
      <c r="A48" s="33">
        <f>_xlfn.XLOOKUP(B48,基本情報!$C$3:$C$84,基本情報!$A$3:$A$84)</f>
        <v>7</v>
      </c>
      <c r="B48" s="11" t="s">
        <v>87</v>
      </c>
      <c r="C48" s="11" t="s">
        <v>88</v>
      </c>
      <c r="D48" s="2" t="s">
        <v>1357</v>
      </c>
      <c r="E48" s="56"/>
      <c r="F48" s="5"/>
    </row>
    <row r="49" spans="1:6" ht="36" x14ac:dyDescent="0.45">
      <c r="A49" s="33">
        <f>_xlfn.XLOOKUP(B49,基本情報!$C$3:$C$84,基本情報!$A$3:$A$84)</f>
        <v>7</v>
      </c>
      <c r="B49" s="11" t="s">
        <v>87</v>
      </c>
      <c r="C49" s="11" t="s">
        <v>88</v>
      </c>
      <c r="D49" s="2" t="s">
        <v>1358</v>
      </c>
      <c r="E49" s="56"/>
      <c r="F49" s="5"/>
    </row>
    <row r="50" spans="1:6" ht="36" x14ac:dyDescent="0.45">
      <c r="A50" s="33">
        <f>_xlfn.XLOOKUP(B50,基本情報!$C$3:$C$84,基本情報!$A$3:$A$84)</f>
        <v>7</v>
      </c>
      <c r="B50" s="11" t="s">
        <v>87</v>
      </c>
      <c r="C50" s="11" t="s">
        <v>88</v>
      </c>
      <c r="D50" s="2" t="s">
        <v>419</v>
      </c>
      <c r="F50" s="5"/>
    </row>
    <row r="51" spans="1:6" ht="36" x14ac:dyDescent="0.45">
      <c r="A51" s="33">
        <f>_xlfn.XLOOKUP(B51,基本情報!$C$3:$C$84,基本情報!$A$3:$A$84)</f>
        <v>7</v>
      </c>
      <c r="B51" s="11" t="s">
        <v>87</v>
      </c>
      <c r="C51" s="11" t="s">
        <v>88</v>
      </c>
      <c r="D51" s="2" t="s">
        <v>1496</v>
      </c>
      <c r="F51" s="5"/>
    </row>
    <row r="52" spans="1:6" ht="36" x14ac:dyDescent="0.45">
      <c r="A52" s="33">
        <f>_xlfn.XLOOKUP(B52,基本情報!$C$3:$C$84,基本情報!$A$3:$A$84)</f>
        <v>8</v>
      </c>
      <c r="B52" s="11" t="s">
        <v>91</v>
      </c>
      <c r="C52" s="11" t="s">
        <v>92</v>
      </c>
      <c r="D52" s="2" t="s">
        <v>1451</v>
      </c>
      <c r="F52" s="5"/>
    </row>
    <row r="53" spans="1:6" ht="36" x14ac:dyDescent="0.45">
      <c r="A53" s="33">
        <f>_xlfn.XLOOKUP(B53,基本情報!$C$3:$C$84,基本情報!$A$3:$A$84)</f>
        <v>8</v>
      </c>
      <c r="B53" s="11" t="s">
        <v>91</v>
      </c>
      <c r="C53" s="11" t="s">
        <v>92</v>
      </c>
      <c r="D53" s="2" t="s">
        <v>1090</v>
      </c>
      <c r="F53" s="5"/>
    </row>
    <row r="54" spans="1:6" ht="36" x14ac:dyDescent="0.45">
      <c r="A54" s="33">
        <f>_xlfn.XLOOKUP(B54,基本情報!$C$3:$C$84,基本情報!$A$3:$A$84)</f>
        <v>8</v>
      </c>
      <c r="B54" s="11" t="s">
        <v>91</v>
      </c>
      <c r="C54" s="11" t="s">
        <v>92</v>
      </c>
      <c r="D54" s="2" t="s">
        <v>412</v>
      </c>
      <c r="F54" s="5"/>
    </row>
    <row r="55" spans="1:6" ht="36" x14ac:dyDescent="0.45">
      <c r="A55" s="33">
        <f>_xlfn.XLOOKUP(B55,基本情報!$C$3:$C$84,基本情報!$A$3:$A$84)</f>
        <v>8</v>
      </c>
      <c r="B55" s="1" t="s">
        <v>91</v>
      </c>
      <c r="C55" s="1" t="s">
        <v>92</v>
      </c>
      <c r="D55" s="2" t="s">
        <v>406</v>
      </c>
      <c r="F55" s="5"/>
    </row>
    <row r="56" spans="1:6" ht="36" x14ac:dyDescent="0.45">
      <c r="A56" s="33">
        <f>_xlfn.XLOOKUP(B56,基本情報!$C$3:$C$84,基本情報!$A$3:$A$84)</f>
        <v>8</v>
      </c>
      <c r="B56" s="11" t="s">
        <v>91</v>
      </c>
      <c r="C56" s="11" t="s">
        <v>92</v>
      </c>
      <c r="D56" s="2" t="s">
        <v>1359</v>
      </c>
      <c r="F56" s="5"/>
    </row>
    <row r="57" spans="1:6" ht="36" x14ac:dyDescent="0.45">
      <c r="A57" s="33">
        <f>_xlfn.XLOOKUP(B57,基本情報!$C$3:$C$84,基本情報!$A$3:$A$84)</f>
        <v>8</v>
      </c>
      <c r="B57" s="11" t="s">
        <v>91</v>
      </c>
      <c r="C57" s="11" t="s">
        <v>92</v>
      </c>
      <c r="D57" s="2" t="s">
        <v>1360</v>
      </c>
      <c r="F57" s="5"/>
    </row>
    <row r="58" spans="1:6" ht="36" x14ac:dyDescent="0.45">
      <c r="A58" s="33">
        <f>_xlfn.XLOOKUP(B58,基本情報!$C$3:$C$84,基本情報!$A$3:$A$84)</f>
        <v>8</v>
      </c>
      <c r="B58" s="1" t="s">
        <v>91</v>
      </c>
      <c r="C58" s="1" t="s">
        <v>92</v>
      </c>
      <c r="D58" s="2" t="s">
        <v>1496</v>
      </c>
      <c r="F58" s="5"/>
    </row>
    <row r="59" spans="1:6" ht="36" x14ac:dyDescent="0.45">
      <c r="A59" s="33">
        <f>_xlfn.XLOOKUP(B59,基本情報!$C$3:$C$84,基本情報!$A$3:$A$84)</f>
        <v>8</v>
      </c>
      <c r="B59" s="1" t="s">
        <v>91</v>
      </c>
      <c r="C59" s="1" t="s">
        <v>92</v>
      </c>
      <c r="D59" s="2" t="s">
        <v>1450</v>
      </c>
      <c r="F59" s="5"/>
    </row>
    <row r="60" spans="1:6" ht="36" x14ac:dyDescent="0.45">
      <c r="A60" s="33">
        <f>_xlfn.XLOOKUP(B60,基本情報!$C$3:$C$84,基本情報!$A$3:$A$84)</f>
        <v>8</v>
      </c>
      <c r="B60" s="11" t="s">
        <v>91</v>
      </c>
      <c r="C60" s="11" t="s">
        <v>92</v>
      </c>
      <c r="D60" s="2" t="s">
        <v>1452</v>
      </c>
      <c r="F60" s="5"/>
    </row>
    <row r="61" spans="1:6" ht="36" x14ac:dyDescent="0.45">
      <c r="A61" s="33">
        <f>_xlfn.XLOOKUP(B61,基本情報!$C$3:$C$84,基本情報!$A$3:$A$84)</f>
        <v>8</v>
      </c>
      <c r="B61" s="1" t="s">
        <v>91</v>
      </c>
      <c r="C61" s="1" t="s">
        <v>92</v>
      </c>
      <c r="D61" s="2" t="s">
        <v>415</v>
      </c>
      <c r="F61" s="5"/>
    </row>
    <row r="62" spans="1:6" ht="36" x14ac:dyDescent="0.45">
      <c r="A62" s="33">
        <f>_xlfn.XLOOKUP(B62,基本情報!$C$3:$C$84,基本情報!$A$3:$A$84)</f>
        <v>8</v>
      </c>
      <c r="B62" s="1" t="s">
        <v>91</v>
      </c>
      <c r="C62" s="1" t="s">
        <v>92</v>
      </c>
      <c r="D62" s="2" t="s">
        <v>420</v>
      </c>
      <c r="F62" s="5"/>
    </row>
    <row r="63" spans="1:6" ht="36" x14ac:dyDescent="0.45">
      <c r="A63" s="33">
        <f>_xlfn.XLOOKUP(B63,基本情報!$C$3:$C$84,基本情報!$A$3:$A$84)</f>
        <v>9</v>
      </c>
      <c r="B63" s="8" t="s">
        <v>96</v>
      </c>
      <c r="C63" s="8" t="s">
        <v>97</v>
      </c>
      <c r="D63" s="2" t="s">
        <v>397</v>
      </c>
      <c r="F63" s="5"/>
    </row>
    <row r="64" spans="1:6" ht="36" x14ac:dyDescent="0.45">
      <c r="A64" s="33">
        <f>_xlfn.XLOOKUP(B64,基本情報!$C$3:$C$84,基本情報!$A$3:$A$84)</f>
        <v>10</v>
      </c>
      <c r="B64" s="1" t="s">
        <v>728</v>
      </c>
      <c r="C64" s="1" t="s">
        <v>101</v>
      </c>
      <c r="D64" s="2" t="s">
        <v>727</v>
      </c>
      <c r="E64" s="55" t="s">
        <v>729</v>
      </c>
      <c r="F64" s="5"/>
    </row>
    <row r="65" spans="1:6" ht="36" x14ac:dyDescent="0.45">
      <c r="A65" s="33">
        <f>_xlfn.XLOOKUP(B65,基本情報!$C$3:$C$84,基本情報!$A$3:$A$84)</f>
        <v>10</v>
      </c>
      <c r="B65" s="8" t="s">
        <v>100</v>
      </c>
      <c r="C65" s="8" t="s">
        <v>101</v>
      </c>
      <c r="D65" s="2" t="s">
        <v>1122</v>
      </c>
      <c r="E65" s="55" t="s">
        <v>729</v>
      </c>
      <c r="F65" s="5"/>
    </row>
    <row r="66" spans="1:6" ht="36" x14ac:dyDescent="0.45">
      <c r="A66" s="33">
        <f>_xlfn.XLOOKUP(B66,基本情報!$C$3:$C$84,基本情報!$A$3:$A$84)</f>
        <v>10</v>
      </c>
      <c r="B66" s="8" t="s">
        <v>100</v>
      </c>
      <c r="C66" s="8" t="s">
        <v>101</v>
      </c>
      <c r="D66" s="2" t="s">
        <v>1123</v>
      </c>
      <c r="E66" s="55" t="s">
        <v>729</v>
      </c>
      <c r="F66" s="5"/>
    </row>
    <row r="67" spans="1:6" ht="36" x14ac:dyDescent="0.45">
      <c r="A67" s="33">
        <f>_xlfn.XLOOKUP(B67,基本情報!$C$3:$C$84,基本情報!$A$3:$A$84)</f>
        <v>10</v>
      </c>
      <c r="B67" s="1" t="s">
        <v>100</v>
      </c>
      <c r="C67" s="1" t="s">
        <v>101</v>
      </c>
      <c r="D67" s="2" t="s">
        <v>1124</v>
      </c>
      <c r="E67" s="55" t="s">
        <v>729</v>
      </c>
      <c r="F67" s="5"/>
    </row>
    <row r="68" spans="1:6" ht="36" x14ac:dyDescent="0.45">
      <c r="A68" s="33">
        <f>_xlfn.XLOOKUP(B68,基本情報!$C$3:$C$84,基本情報!$A$3:$A$84)</f>
        <v>11</v>
      </c>
      <c r="B68" s="8" t="s">
        <v>106</v>
      </c>
      <c r="C68" s="8" t="s">
        <v>107</v>
      </c>
      <c r="D68" s="2" t="s">
        <v>1497</v>
      </c>
      <c r="F68" s="5"/>
    </row>
    <row r="69" spans="1:6" ht="36" x14ac:dyDescent="0.45">
      <c r="A69" s="33">
        <f>_xlfn.XLOOKUP(B69,基本情報!$C$3:$C$84,基本情報!$A$3:$A$84)</f>
        <v>11</v>
      </c>
      <c r="B69" s="1" t="s">
        <v>106</v>
      </c>
      <c r="C69" s="1" t="s">
        <v>107</v>
      </c>
      <c r="D69" s="2" t="s">
        <v>1498</v>
      </c>
      <c r="F69" s="5"/>
    </row>
    <row r="70" spans="1:6" ht="36" x14ac:dyDescent="0.45">
      <c r="A70" s="33">
        <f>_xlfn.XLOOKUP(B70,基本情報!$C$3:$C$84,基本情報!$A$3:$A$84)</f>
        <v>11</v>
      </c>
      <c r="B70" s="8" t="s">
        <v>106</v>
      </c>
      <c r="C70" s="8" t="s">
        <v>107</v>
      </c>
      <c r="D70" s="2" t="s">
        <v>1499</v>
      </c>
      <c r="F70" s="5"/>
    </row>
    <row r="71" spans="1:6" ht="43.2" customHeight="1" x14ac:dyDescent="0.45">
      <c r="A71" s="33">
        <f>_xlfn.XLOOKUP(B71,基本情報!$C$3:$C$84,基本情報!$A$3:$A$84)</f>
        <v>11</v>
      </c>
      <c r="B71" s="1" t="s">
        <v>106</v>
      </c>
      <c r="C71" s="1" t="s">
        <v>107</v>
      </c>
      <c r="D71" s="2" t="s">
        <v>1125</v>
      </c>
      <c r="F71" s="5"/>
    </row>
    <row r="72" spans="1:6" ht="43.2" customHeight="1" x14ac:dyDescent="0.45">
      <c r="A72" s="33">
        <f>_xlfn.XLOOKUP(B72,基本情報!$C$3:$C$84,基本情報!$A$3:$A$84)</f>
        <v>12</v>
      </c>
      <c r="B72" s="1" t="s">
        <v>111</v>
      </c>
      <c r="C72" s="1" t="s">
        <v>112</v>
      </c>
      <c r="D72" s="2" t="s">
        <v>1489</v>
      </c>
      <c r="F72" s="5"/>
    </row>
    <row r="73" spans="1:6" ht="43.2" customHeight="1" x14ac:dyDescent="0.45">
      <c r="A73" s="33">
        <f>_xlfn.XLOOKUP(B73,基本情報!$C$3:$C$84,基本情報!$A$3:$A$84)</f>
        <v>12</v>
      </c>
      <c r="B73" s="1" t="s">
        <v>111</v>
      </c>
      <c r="C73" s="1" t="s">
        <v>112</v>
      </c>
      <c r="D73" s="2" t="s">
        <v>723</v>
      </c>
      <c r="F73" s="5"/>
    </row>
    <row r="74" spans="1:6" ht="43.2" customHeight="1" x14ac:dyDescent="0.45">
      <c r="A74" s="33">
        <f>_xlfn.XLOOKUP(B74,基本情報!$C$3:$C$84,基本情報!$A$3:$A$84)</f>
        <v>12</v>
      </c>
      <c r="B74" s="1" t="s">
        <v>111</v>
      </c>
      <c r="C74" s="1" t="s">
        <v>112</v>
      </c>
      <c r="D74" s="2" t="s">
        <v>1388</v>
      </c>
      <c r="F74" s="5"/>
    </row>
    <row r="75" spans="1:6" ht="43.2" customHeight="1" x14ac:dyDescent="0.45">
      <c r="A75" s="33">
        <f>_xlfn.XLOOKUP(B75,基本情報!$C$3:$C$84,基本情報!$A$3:$A$84)</f>
        <v>12</v>
      </c>
      <c r="B75" s="1" t="s">
        <v>111</v>
      </c>
      <c r="C75" s="1" t="s">
        <v>112</v>
      </c>
      <c r="D75" s="2" t="s">
        <v>1126</v>
      </c>
      <c r="F75" s="5"/>
    </row>
    <row r="76" spans="1:6" ht="43.2" customHeight="1" x14ac:dyDescent="0.45">
      <c r="A76" s="33">
        <f>_xlfn.XLOOKUP(B76,基本情報!$C$3:$C$84,基本情報!$A$3:$A$84)</f>
        <v>12</v>
      </c>
      <c r="B76" s="1" t="s">
        <v>111</v>
      </c>
      <c r="C76" s="1" t="s">
        <v>112</v>
      </c>
      <c r="D76" s="2" t="s">
        <v>1500</v>
      </c>
      <c r="E76" s="56"/>
      <c r="F76" s="5"/>
    </row>
    <row r="77" spans="1:6" ht="43.2" customHeight="1" x14ac:dyDescent="0.45">
      <c r="A77" s="33">
        <f>_xlfn.XLOOKUP(B77,基本情報!$C$3:$C$84,基本情報!$A$3:$A$84)</f>
        <v>13</v>
      </c>
      <c r="B77" s="1" t="s">
        <v>37</v>
      </c>
      <c r="C77" s="1" t="s">
        <v>38</v>
      </c>
      <c r="D77" s="2" t="s">
        <v>1476</v>
      </c>
      <c r="F77" s="5"/>
    </row>
    <row r="78" spans="1:6" ht="43.2" customHeight="1" x14ac:dyDescent="0.45">
      <c r="A78" s="33">
        <f>_xlfn.XLOOKUP(B78,基本情報!$C$3:$C$84,基本情報!$A$3:$A$84)</f>
        <v>13</v>
      </c>
      <c r="B78" s="8" t="s">
        <v>37</v>
      </c>
      <c r="C78" s="8" t="s">
        <v>38</v>
      </c>
      <c r="D78" s="2" t="s">
        <v>1501</v>
      </c>
      <c r="F78" s="5"/>
    </row>
    <row r="79" spans="1:6" ht="43.2" customHeight="1" x14ac:dyDescent="0.45">
      <c r="A79" s="33">
        <f>_xlfn.XLOOKUP(B79,基本情報!$C$3:$C$84,基本情報!$A$3:$A$84)</f>
        <v>13</v>
      </c>
      <c r="B79" s="1" t="s">
        <v>37</v>
      </c>
      <c r="C79" s="1" t="s">
        <v>38</v>
      </c>
      <c r="D79" s="2" t="s">
        <v>1502</v>
      </c>
      <c r="F79" s="5"/>
    </row>
    <row r="80" spans="1:6" ht="36" x14ac:dyDescent="0.45">
      <c r="A80" s="33">
        <f>_xlfn.XLOOKUP(B80,基本情報!$C$3:$C$84,基本情報!$A$3:$A$84)</f>
        <v>13</v>
      </c>
      <c r="B80" s="8" t="s">
        <v>37</v>
      </c>
      <c r="C80" s="8" t="s">
        <v>38</v>
      </c>
      <c r="D80" s="2" t="s">
        <v>1453</v>
      </c>
      <c r="F80" s="5"/>
    </row>
    <row r="81" spans="1:6" ht="36" x14ac:dyDescent="0.45">
      <c r="A81" s="33">
        <f>_xlfn.XLOOKUP(B81,基本情報!$C$3:$C$84,基本情報!$A$3:$A$84)</f>
        <v>13</v>
      </c>
      <c r="B81" s="8" t="s">
        <v>37</v>
      </c>
      <c r="C81" s="8" t="s">
        <v>38</v>
      </c>
      <c r="D81" s="2" t="s">
        <v>1450</v>
      </c>
      <c r="E81" s="56"/>
      <c r="F81" s="5"/>
    </row>
    <row r="82" spans="1:6" ht="36" x14ac:dyDescent="0.45">
      <c r="A82" s="33">
        <f>_xlfn.XLOOKUP(B82,基本情報!$C$3:$C$84,基本情報!$A$3:$A$84)</f>
        <v>13</v>
      </c>
      <c r="B82" s="8" t="s">
        <v>37</v>
      </c>
      <c r="C82" s="8" t="s">
        <v>38</v>
      </c>
      <c r="D82" s="2" t="s">
        <v>1454</v>
      </c>
      <c r="F82" s="5"/>
    </row>
    <row r="83" spans="1:6" ht="36" x14ac:dyDescent="0.45">
      <c r="A83" s="33">
        <f>_xlfn.XLOOKUP(B83,基本情報!$C$3:$C$84,基本情報!$A$3:$A$84)</f>
        <v>13</v>
      </c>
      <c r="B83" s="8" t="s">
        <v>37</v>
      </c>
      <c r="C83" s="8" t="s">
        <v>38</v>
      </c>
      <c r="D83" s="2" t="s">
        <v>1455</v>
      </c>
      <c r="E83" s="56"/>
      <c r="F83" s="5"/>
    </row>
    <row r="84" spans="1:6" ht="36" x14ac:dyDescent="0.45">
      <c r="A84" s="33">
        <f>_xlfn.XLOOKUP(B84,基本情報!$C$3:$C$84,基本情報!$A$3:$A$84)</f>
        <v>13</v>
      </c>
      <c r="B84" s="8" t="s">
        <v>37</v>
      </c>
      <c r="C84" s="8" t="s">
        <v>38</v>
      </c>
      <c r="D84" s="2" t="s">
        <v>393</v>
      </c>
      <c r="F84" s="5"/>
    </row>
    <row r="85" spans="1:6" ht="36" x14ac:dyDescent="0.45">
      <c r="A85" s="33">
        <f>_xlfn.XLOOKUP(B85,基本情報!$C$3:$C$84,基本情報!$A$3:$A$84)</f>
        <v>13</v>
      </c>
      <c r="B85" s="8" t="s">
        <v>37</v>
      </c>
      <c r="C85" s="8" t="s">
        <v>395</v>
      </c>
      <c r="D85" s="2" t="s">
        <v>394</v>
      </c>
      <c r="E85" s="56"/>
      <c r="F85" s="5"/>
    </row>
    <row r="86" spans="1:6" ht="36" x14ac:dyDescent="0.45">
      <c r="A86" s="33">
        <f>_xlfn.XLOOKUP(B86,基本情報!$C$3:$C$84,基本情報!$A$3:$A$84)</f>
        <v>14</v>
      </c>
      <c r="B86" s="1" t="s">
        <v>191</v>
      </c>
      <c r="C86" s="1" t="s">
        <v>192</v>
      </c>
      <c r="D86" s="2" t="s">
        <v>1465</v>
      </c>
      <c r="F86" s="5"/>
    </row>
    <row r="87" spans="1:6" ht="36" x14ac:dyDescent="0.45">
      <c r="A87" s="33">
        <f>_xlfn.XLOOKUP(B87,基本情報!$C$3:$C$84,基本情報!$A$3:$A$84)</f>
        <v>14</v>
      </c>
      <c r="B87" s="1" t="s">
        <v>191</v>
      </c>
      <c r="C87" s="1" t="s">
        <v>192</v>
      </c>
      <c r="D87" s="2" t="s">
        <v>1503</v>
      </c>
      <c r="E87" s="56"/>
      <c r="F87" s="5"/>
    </row>
    <row r="88" spans="1:6" ht="36" x14ac:dyDescent="0.45">
      <c r="A88" s="33">
        <f>_xlfn.XLOOKUP(B88,基本情報!$C$3:$C$84,基本情報!$A$3:$A$84)</f>
        <v>14</v>
      </c>
      <c r="B88" s="8" t="s">
        <v>191</v>
      </c>
      <c r="C88" s="8" t="s">
        <v>192</v>
      </c>
      <c r="D88" s="2" t="s">
        <v>1504</v>
      </c>
      <c r="E88" s="56"/>
      <c r="F88" s="5"/>
    </row>
    <row r="89" spans="1:6" ht="36" x14ac:dyDescent="0.45">
      <c r="A89" s="33">
        <f>_xlfn.XLOOKUP(B89,基本情報!$C$3:$C$84,基本情報!$A$3:$A$84)</f>
        <v>14</v>
      </c>
      <c r="B89" s="1" t="s">
        <v>191</v>
      </c>
      <c r="C89" s="1" t="s">
        <v>192</v>
      </c>
      <c r="D89" s="2" t="s">
        <v>1505</v>
      </c>
      <c r="F89" s="5"/>
    </row>
    <row r="90" spans="1:6" ht="36" x14ac:dyDescent="0.45">
      <c r="A90" s="33">
        <f>_xlfn.XLOOKUP(B90,基本情報!$C$3:$C$84,基本情報!$A$3:$A$84)</f>
        <v>14</v>
      </c>
      <c r="B90" s="1" t="s">
        <v>191</v>
      </c>
      <c r="C90" s="1" t="s">
        <v>192</v>
      </c>
      <c r="D90" s="2" t="s">
        <v>1487</v>
      </c>
      <c r="E90" s="56"/>
      <c r="F90" s="5"/>
    </row>
    <row r="91" spans="1:6" ht="36" x14ac:dyDescent="0.45">
      <c r="A91" s="33">
        <f>_xlfn.XLOOKUP(B91,基本情報!$C$3:$C$84,基本情報!$A$3:$A$84)</f>
        <v>14</v>
      </c>
      <c r="B91" s="14" t="s">
        <v>191</v>
      </c>
      <c r="C91" s="14" t="s">
        <v>192</v>
      </c>
      <c r="D91" s="2" t="s">
        <v>1472</v>
      </c>
      <c r="E91" s="56"/>
      <c r="F91" s="5"/>
    </row>
    <row r="92" spans="1:6" ht="36" x14ac:dyDescent="0.45">
      <c r="A92" s="33">
        <f>_xlfn.XLOOKUP(B92,基本情報!$C$3:$C$84,基本情報!$A$3:$A$84)</f>
        <v>14</v>
      </c>
      <c r="B92" s="14" t="s">
        <v>191</v>
      </c>
      <c r="C92" s="14" t="s">
        <v>192</v>
      </c>
      <c r="D92" s="2" t="s">
        <v>1476</v>
      </c>
      <c r="E92" s="56"/>
      <c r="F92" s="5"/>
    </row>
    <row r="93" spans="1:6" ht="36" x14ac:dyDescent="0.45">
      <c r="A93" s="33">
        <f>_xlfn.XLOOKUP(B93,基本情報!$C$3:$C$84,基本情報!$A$3:$A$84)</f>
        <v>14</v>
      </c>
      <c r="B93" s="6" t="s">
        <v>191</v>
      </c>
      <c r="C93" s="6" t="s">
        <v>192</v>
      </c>
      <c r="D93" s="2" t="s">
        <v>1506</v>
      </c>
      <c r="E93" s="56"/>
      <c r="F93" s="5"/>
    </row>
    <row r="94" spans="1:6" ht="36" x14ac:dyDescent="0.45">
      <c r="A94" s="33">
        <f>_xlfn.XLOOKUP(B94,基本情報!$C$3:$C$84,基本情報!$A$3:$A$84)</f>
        <v>14</v>
      </c>
      <c r="B94" s="6" t="s">
        <v>191</v>
      </c>
      <c r="C94" s="6" t="s">
        <v>192</v>
      </c>
      <c r="D94" s="2" t="s">
        <v>1448</v>
      </c>
      <c r="E94" s="56"/>
      <c r="F94" s="5"/>
    </row>
    <row r="95" spans="1:6" ht="36" x14ac:dyDescent="0.45">
      <c r="A95" s="33">
        <f>_xlfn.XLOOKUP(B95,基本情報!$C$3:$C$84,基本情報!$A$3:$A$84)</f>
        <v>14</v>
      </c>
      <c r="B95" s="1" t="s">
        <v>191</v>
      </c>
      <c r="C95" s="1" t="s">
        <v>192</v>
      </c>
      <c r="D95" s="2" t="s">
        <v>1456</v>
      </c>
      <c r="E95" s="55"/>
      <c r="F95" s="5"/>
    </row>
    <row r="96" spans="1:6" ht="36" x14ac:dyDescent="0.45">
      <c r="A96" s="33">
        <f>_xlfn.XLOOKUP(B96,基本情報!$C$3:$C$84,基本情報!$A$3:$A$84)</f>
        <v>14</v>
      </c>
      <c r="B96" s="1" t="s">
        <v>191</v>
      </c>
      <c r="C96" s="1" t="s">
        <v>192</v>
      </c>
      <c r="D96" s="2" t="s">
        <v>433</v>
      </c>
      <c r="E96" s="55"/>
      <c r="F96" s="5"/>
    </row>
    <row r="97" spans="1:6" ht="36" x14ac:dyDescent="0.45">
      <c r="A97" s="33">
        <f>_xlfn.XLOOKUP(B97,基本情報!$C$3:$C$84,基本情報!$A$3:$A$84)</f>
        <v>14</v>
      </c>
      <c r="B97" s="1" t="s">
        <v>191</v>
      </c>
      <c r="C97" s="1" t="s">
        <v>192</v>
      </c>
      <c r="D97" s="2" t="s">
        <v>420</v>
      </c>
      <c r="E97" s="55"/>
      <c r="F97" s="5"/>
    </row>
    <row r="98" spans="1:6" ht="36" x14ac:dyDescent="0.45">
      <c r="A98" s="33">
        <f>_xlfn.XLOOKUP(B98,基本情報!$C$3:$C$84,基本情報!$A$3:$A$84)</f>
        <v>14</v>
      </c>
      <c r="B98" s="1" t="s">
        <v>191</v>
      </c>
      <c r="C98" s="1" t="s">
        <v>192</v>
      </c>
      <c r="D98" s="2" t="s">
        <v>438</v>
      </c>
      <c r="E98" s="55"/>
      <c r="F98" s="5"/>
    </row>
    <row r="99" spans="1:6" ht="36" x14ac:dyDescent="0.45">
      <c r="A99" s="33">
        <f>_xlfn.XLOOKUP(B99,基本情報!$C$3:$C$84,基本情報!$A$3:$A$84)</f>
        <v>14</v>
      </c>
      <c r="B99" s="1" t="s">
        <v>191</v>
      </c>
      <c r="C99" s="1" t="s">
        <v>192</v>
      </c>
      <c r="D99" s="2" t="s">
        <v>434</v>
      </c>
      <c r="E99" s="4"/>
      <c r="F99" s="5"/>
    </row>
    <row r="100" spans="1:6" ht="36" x14ac:dyDescent="0.45">
      <c r="A100" s="33">
        <f>_xlfn.XLOOKUP(B100,基本情報!$C$3:$C$84,基本情報!$A$3:$A$84)</f>
        <v>14</v>
      </c>
      <c r="B100" s="1" t="s">
        <v>191</v>
      </c>
      <c r="C100" s="1" t="s">
        <v>192</v>
      </c>
      <c r="D100" s="2" t="s">
        <v>435</v>
      </c>
      <c r="E100" s="4"/>
      <c r="F100" s="5"/>
    </row>
    <row r="101" spans="1:6" ht="36" x14ac:dyDescent="0.45">
      <c r="A101" s="33">
        <f>_xlfn.XLOOKUP(B101,基本情報!$C$3:$C$84,基本情報!$A$3:$A$84)</f>
        <v>14</v>
      </c>
      <c r="B101" s="1" t="s">
        <v>191</v>
      </c>
      <c r="C101" s="1" t="s">
        <v>192</v>
      </c>
      <c r="D101" s="2" t="s">
        <v>436</v>
      </c>
      <c r="E101" s="55"/>
      <c r="F101" s="5"/>
    </row>
    <row r="102" spans="1:6" ht="36" x14ac:dyDescent="0.45">
      <c r="A102" s="33">
        <f>_xlfn.XLOOKUP(B102,基本情報!$C$3:$C$84,基本情報!$A$3:$A$84)</f>
        <v>14</v>
      </c>
      <c r="B102" s="1" t="s">
        <v>191</v>
      </c>
      <c r="C102" s="1" t="s">
        <v>192</v>
      </c>
      <c r="D102" s="2" t="s">
        <v>437</v>
      </c>
      <c r="E102" s="55"/>
      <c r="F102" s="5"/>
    </row>
    <row r="103" spans="1:6" ht="36" x14ac:dyDescent="0.45">
      <c r="A103" s="33">
        <f>_xlfn.XLOOKUP(B103,基本情報!$C$3:$C$84,基本情報!$A$3:$A$84)</f>
        <v>14</v>
      </c>
      <c r="B103" s="1" t="s">
        <v>191</v>
      </c>
      <c r="C103" s="1" t="s">
        <v>192</v>
      </c>
      <c r="D103" s="2" t="s">
        <v>1433</v>
      </c>
      <c r="E103" s="55"/>
      <c r="F103" s="5"/>
    </row>
    <row r="104" spans="1:6" ht="36" x14ac:dyDescent="0.45">
      <c r="A104" s="33">
        <f>_xlfn.XLOOKUP(B104,基本情報!$C$3:$C$84,基本情報!$A$3:$A$84)</f>
        <v>14</v>
      </c>
      <c r="B104" s="1" t="s">
        <v>191</v>
      </c>
      <c r="C104" s="1" t="s">
        <v>192</v>
      </c>
      <c r="D104" s="2" t="s">
        <v>1434</v>
      </c>
      <c r="E104" s="55"/>
      <c r="F104" s="5"/>
    </row>
    <row r="105" spans="1:6" ht="36" x14ac:dyDescent="0.45">
      <c r="A105" s="33">
        <f>_xlfn.XLOOKUP(B105,基本情報!$C$3:$C$84,基本情報!$A$3:$A$84)</f>
        <v>14</v>
      </c>
      <c r="B105" s="1" t="s">
        <v>191</v>
      </c>
      <c r="C105" s="1" t="s">
        <v>192</v>
      </c>
      <c r="D105" s="2" t="s">
        <v>439</v>
      </c>
      <c r="E105" s="55"/>
      <c r="F105" s="5"/>
    </row>
    <row r="106" spans="1:6" ht="36" x14ac:dyDescent="0.45">
      <c r="A106" s="33">
        <f>_xlfn.XLOOKUP(B106,基本情報!$C$3:$C$84,基本情報!$A$3:$A$84)</f>
        <v>14</v>
      </c>
      <c r="B106" s="1" t="s">
        <v>191</v>
      </c>
      <c r="C106" s="1" t="s">
        <v>192</v>
      </c>
      <c r="D106" s="2" t="s">
        <v>440</v>
      </c>
      <c r="F106" s="5"/>
    </row>
    <row r="107" spans="1:6" ht="36" x14ac:dyDescent="0.45">
      <c r="A107" s="33">
        <f>_xlfn.XLOOKUP(B107,基本情報!$C$3:$C$84,基本情報!$A$3:$A$84)</f>
        <v>14</v>
      </c>
      <c r="B107" s="1" t="s">
        <v>191</v>
      </c>
      <c r="C107" s="1" t="s">
        <v>192</v>
      </c>
      <c r="D107" s="2" t="s">
        <v>441</v>
      </c>
      <c r="F107" s="5"/>
    </row>
    <row r="108" spans="1:6" ht="36" x14ac:dyDescent="0.45">
      <c r="A108" s="33">
        <f>_xlfn.XLOOKUP(B108,基本情報!$C$3:$C$84,基本情報!$A$3:$A$84)</f>
        <v>14</v>
      </c>
      <c r="B108" s="1" t="s">
        <v>191</v>
      </c>
      <c r="C108" s="1" t="s">
        <v>192</v>
      </c>
      <c r="D108" s="2" t="s">
        <v>1302</v>
      </c>
      <c r="F108" s="5"/>
    </row>
    <row r="109" spans="1:6" ht="36" x14ac:dyDescent="0.45">
      <c r="A109" s="33">
        <f>_xlfn.XLOOKUP(B109,基本情報!$C$3:$C$84,基本情報!$A$3:$A$84)</f>
        <v>14</v>
      </c>
      <c r="B109" s="6" t="s">
        <v>191</v>
      </c>
      <c r="C109" s="6" t="s">
        <v>192</v>
      </c>
      <c r="D109" s="2" t="s">
        <v>442</v>
      </c>
      <c r="F109" s="5"/>
    </row>
    <row r="110" spans="1:6" ht="36" x14ac:dyDescent="0.45">
      <c r="A110" s="33">
        <f>_xlfn.XLOOKUP(B110,基本情報!$C$3:$C$84,基本情報!$A$3:$A$84)</f>
        <v>14</v>
      </c>
      <c r="B110" s="6" t="s">
        <v>191</v>
      </c>
      <c r="C110" s="6" t="s">
        <v>192</v>
      </c>
      <c r="D110" s="2" t="s">
        <v>1399</v>
      </c>
      <c r="F110" s="5"/>
    </row>
    <row r="111" spans="1:6" ht="36" x14ac:dyDescent="0.45">
      <c r="A111" s="33">
        <f>_xlfn.XLOOKUP(B111,基本情報!$C$3:$C$84,基本情報!$A$3:$A$84)</f>
        <v>14</v>
      </c>
      <c r="B111" s="1" t="s">
        <v>191</v>
      </c>
      <c r="C111" s="1" t="s">
        <v>192</v>
      </c>
      <c r="D111" s="2" t="s">
        <v>410</v>
      </c>
      <c r="F111" s="5"/>
    </row>
    <row r="112" spans="1:6" ht="36" x14ac:dyDescent="0.45">
      <c r="A112" s="33">
        <f>_xlfn.XLOOKUP(B112,基本情報!$C$3:$C$84,基本情報!$A$3:$A$84)</f>
        <v>15</v>
      </c>
      <c r="B112" s="6" t="s">
        <v>321</v>
      </c>
      <c r="C112" s="6" t="s">
        <v>322</v>
      </c>
      <c r="D112" s="2" t="s">
        <v>469</v>
      </c>
      <c r="F112" s="5"/>
    </row>
    <row r="113" spans="1:6" ht="36" x14ac:dyDescent="0.45">
      <c r="A113" s="33">
        <f>_xlfn.XLOOKUP(B113,基本情報!$C$3:$C$84,基本情報!$A$3:$A$84)</f>
        <v>15</v>
      </c>
      <c r="B113" s="6" t="s">
        <v>321</v>
      </c>
      <c r="C113" s="6" t="s">
        <v>322</v>
      </c>
      <c r="D113" s="2" t="s">
        <v>470</v>
      </c>
      <c r="F113" s="5"/>
    </row>
    <row r="114" spans="1:6" ht="36" x14ac:dyDescent="0.45">
      <c r="A114" s="33">
        <f>_xlfn.XLOOKUP(B114,基本情報!$C$3:$C$84,基本情報!$A$3:$A$84)</f>
        <v>15</v>
      </c>
      <c r="B114" s="6" t="s">
        <v>321</v>
      </c>
      <c r="C114" s="6" t="s">
        <v>322</v>
      </c>
      <c r="D114" s="2" t="s">
        <v>471</v>
      </c>
      <c r="F114" s="5"/>
    </row>
    <row r="115" spans="1:6" ht="36" x14ac:dyDescent="0.45">
      <c r="A115" s="33">
        <f>_xlfn.XLOOKUP(B115,基本情報!$C$3:$C$84,基本情報!$A$3:$A$84)</f>
        <v>16</v>
      </c>
      <c r="B115" s="1" t="s">
        <v>748</v>
      </c>
      <c r="C115" s="1" t="s">
        <v>749</v>
      </c>
      <c r="D115" s="2" t="s">
        <v>1464</v>
      </c>
      <c r="F115" s="5"/>
    </row>
    <row r="116" spans="1:6" ht="36" x14ac:dyDescent="0.45">
      <c r="A116" s="33">
        <f>_xlfn.XLOOKUP(B116,基本情報!$C$3:$C$84,基本情報!$A$3:$A$84)</f>
        <v>16</v>
      </c>
      <c r="B116" s="1" t="s">
        <v>748</v>
      </c>
      <c r="C116" s="1" t="s">
        <v>749</v>
      </c>
      <c r="D116" s="2" t="s">
        <v>1472</v>
      </c>
      <c r="F116" s="5"/>
    </row>
    <row r="117" spans="1:6" ht="36" x14ac:dyDescent="0.45">
      <c r="A117" s="33">
        <f>_xlfn.XLOOKUP(B117,基本情報!$C$3:$C$84,基本情報!$A$3:$A$84)</f>
        <v>16</v>
      </c>
      <c r="B117" s="1" t="s">
        <v>748</v>
      </c>
      <c r="C117" s="1" t="s">
        <v>749</v>
      </c>
      <c r="D117" s="2" t="s">
        <v>1476</v>
      </c>
      <c r="F117" s="5"/>
    </row>
    <row r="118" spans="1:6" ht="36" x14ac:dyDescent="0.45">
      <c r="A118" s="33">
        <f>_xlfn.XLOOKUP(B118,基本情報!$C$3:$C$84,基本情報!$A$3:$A$84)</f>
        <v>16</v>
      </c>
      <c r="B118" s="1" t="s">
        <v>748</v>
      </c>
      <c r="C118" s="1" t="s">
        <v>749</v>
      </c>
      <c r="D118" s="2" t="s">
        <v>750</v>
      </c>
      <c r="F118" s="5"/>
    </row>
    <row r="119" spans="1:6" ht="36" x14ac:dyDescent="0.45">
      <c r="A119" s="33">
        <f>_xlfn.XLOOKUP(B119,基本情報!$C$3:$C$84,基本情報!$A$3:$A$84)</f>
        <v>16</v>
      </c>
      <c r="B119" s="1" t="s">
        <v>748</v>
      </c>
      <c r="C119" s="1" t="s">
        <v>749</v>
      </c>
      <c r="D119" s="2" t="s">
        <v>751</v>
      </c>
      <c r="F119" s="5"/>
    </row>
    <row r="120" spans="1:6" ht="36" x14ac:dyDescent="0.45">
      <c r="A120" s="33">
        <f>_xlfn.XLOOKUP(B120,基本情報!$C$3:$C$84,基本情報!$A$3:$A$84)</f>
        <v>16</v>
      </c>
      <c r="B120" s="1" t="s">
        <v>748</v>
      </c>
      <c r="C120" s="1" t="s">
        <v>749</v>
      </c>
      <c r="D120" s="2" t="s">
        <v>1507</v>
      </c>
      <c r="F120" s="5"/>
    </row>
    <row r="121" spans="1:6" ht="36" x14ac:dyDescent="0.45">
      <c r="A121" s="33">
        <f>_xlfn.XLOOKUP(B121,基本情報!$C$3:$C$84,基本情報!$A$3:$A$84)</f>
        <v>16</v>
      </c>
      <c r="B121" s="1" t="s">
        <v>748</v>
      </c>
      <c r="C121" s="1" t="s">
        <v>749</v>
      </c>
      <c r="D121" s="2" t="s">
        <v>1508</v>
      </c>
      <c r="F121" s="5"/>
    </row>
    <row r="122" spans="1:6" ht="36" x14ac:dyDescent="0.45">
      <c r="A122" s="33">
        <f>_xlfn.XLOOKUP(B122,基本情報!$C$3:$C$84,基本情報!$A$3:$A$84)</f>
        <v>16</v>
      </c>
      <c r="B122" s="1" t="s">
        <v>748</v>
      </c>
      <c r="C122" s="1" t="s">
        <v>749</v>
      </c>
      <c r="D122" s="2" t="s">
        <v>1509</v>
      </c>
      <c r="F122" s="5"/>
    </row>
    <row r="123" spans="1:6" ht="36" x14ac:dyDescent="0.45">
      <c r="A123" s="33">
        <f>_xlfn.XLOOKUP(B123,基本情報!$C$3:$C$84,基本情報!$A$3:$A$84)</f>
        <v>16</v>
      </c>
      <c r="B123" s="1" t="s">
        <v>748</v>
      </c>
      <c r="C123" s="1" t="s">
        <v>749</v>
      </c>
      <c r="D123" s="2" t="s">
        <v>1457</v>
      </c>
      <c r="F123" s="5"/>
    </row>
    <row r="124" spans="1:6" ht="36" x14ac:dyDescent="0.45">
      <c r="A124" s="33">
        <f>_xlfn.XLOOKUP(B124,基本情報!$C$3:$C$84,基本情報!$A$3:$A$84)</f>
        <v>16</v>
      </c>
      <c r="B124" s="1" t="s">
        <v>748</v>
      </c>
      <c r="C124" s="1" t="s">
        <v>749</v>
      </c>
      <c r="D124" s="2" t="s">
        <v>752</v>
      </c>
      <c r="F124" s="5"/>
    </row>
    <row r="125" spans="1:6" ht="36" x14ac:dyDescent="0.45">
      <c r="A125" s="33">
        <f>_xlfn.XLOOKUP(B125,基本情報!$C$3:$C$84,基本情報!$A$3:$A$84)</f>
        <v>16</v>
      </c>
      <c r="B125" s="1" t="s">
        <v>748</v>
      </c>
      <c r="C125" s="1" t="s">
        <v>749</v>
      </c>
      <c r="D125" s="2" t="s">
        <v>753</v>
      </c>
      <c r="F125" s="5"/>
    </row>
    <row r="126" spans="1:6" ht="36" x14ac:dyDescent="0.45">
      <c r="A126" s="33">
        <f>_xlfn.XLOOKUP(B126,基本情報!$C$3:$C$84,基本情報!$A$3:$A$84)</f>
        <v>17</v>
      </c>
      <c r="B126" s="2" t="s">
        <v>1318</v>
      </c>
      <c r="C126" s="1" t="s">
        <v>861</v>
      </c>
      <c r="D126" s="2" t="s">
        <v>1476</v>
      </c>
      <c r="F126" s="5"/>
    </row>
    <row r="127" spans="1:6" ht="36" x14ac:dyDescent="0.45">
      <c r="A127" s="33">
        <f>_xlfn.XLOOKUP(B127,基本情報!$C$3:$C$84,基本情報!$A$3:$A$84)</f>
        <v>17</v>
      </c>
      <c r="B127" s="2" t="s">
        <v>1318</v>
      </c>
      <c r="C127" s="1" t="s">
        <v>861</v>
      </c>
      <c r="D127" s="2" t="s">
        <v>1510</v>
      </c>
      <c r="F127" s="5"/>
    </row>
    <row r="128" spans="1:6" ht="36" x14ac:dyDescent="0.45">
      <c r="A128" s="33">
        <f>_xlfn.XLOOKUP(B128,基本情報!$C$3:$C$84,基本情報!$A$3:$A$84)</f>
        <v>17</v>
      </c>
      <c r="B128" s="2" t="s">
        <v>1318</v>
      </c>
      <c r="C128" s="1" t="s">
        <v>861</v>
      </c>
      <c r="D128" s="2" t="s">
        <v>1053</v>
      </c>
      <c r="F128" s="5"/>
    </row>
    <row r="129" spans="1:6" ht="36" x14ac:dyDescent="0.45">
      <c r="A129" s="33">
        <f>_xlfn.XLOOKUP(B129,基本情報!$C$3:$C$84,基本情報!$A$3:$A$84)</f>
        <v>18</v>
      </c>
      <c r="B129" s="1" t="s">
        <v>116</v>
      </c>
      <c r="C129" s="1" t="s">
        <v>117</v>
      </c>
      <c r="D129" s="2" t="s">
        <v>1097</v>
      </c>
      <c r="E129" s="56"/>
      <c r="F129" s="5"/>
    </row>
    <row r="130" spans="1:6" ht="36" x14ac:dyDescent="0.45">
      <c r="A130" s="33">
        <f>_xlfn.XLOOKUP(B130,基本情報!$C$3:$C$84,基本情報!$A$3:$A$84)</f>
        <v>18</v>
      </c>
      <c r="B130" s="1" t="s">
        <v>116</v>
      </c>
      <c r="C130" s="1" t="s">
        <v>117</v>
      </c>
      <c r="D130" s="2" t="s">
        <v>1393</v>
      </c>
      <c r="E130" s="56"/>
      <c r="F130" s="5"/>
    </row>
    <row r="131" spans="1:6" ht="36" x14ac:dyDescent="0.45">
      <c r="A131" s="33">
        <f>_xlfn.XLOOKUP(B131,基本情報!$C$3:$C$84,基本情報!$A$3:$A$84)</f>
        <v>18</v>
      </c>
      <c r="B131" s="6" t="s">
        <v>116</v>
      </c>
      <c r="C131" s="6" t="s">
        <v>117</v>
      </c>
      <c r="D131" s="2" t="s">
        <v>1400</v>
      </c>
      <c r="E131" s="56"/>
      <c r="F131" s="5"/>
    </row>
    <row r="132" spans="1:6" ht="36" x14ac:dyDescent="0.45">
      <c r="A132" s="33">
        <f>_xlfn.XLOOKUP(B132,基本情報!$C$3:$C$84,基本情報!$A$3:$A$84)</f>
        <v>18</v>
      </c>
      <c r="B132" s="6" t="s">
        <v>116</v>
      </c>
      <c r="C132" s="6" t="s">
        <v>117</v>
      </c>
      <c r="D132" s="2" t="s">
        <v>1462</v>
      </c>
      <c r="E132" s="56"/>
      <c r="F132" s="5"/>
    </row>
    <row r="133" spans="1:6" ht="36" x14ac:dyDescent="0.45">
      <c r="A133" s="33">
        <f>_xlfn.XLOOKUP(B133,基本情報!$C$3:$C$84,基本情報!$A$3:$A$84)</f>
        <v>19</v>
      </c>
      <c r="B133" s="1" t="s">
        <v>121</v>
      </c>
      <c r="C133" s="1" t="s">
        <v>122</v>
      </c>
      <c r="D133" s="2" t="s">
        <v>1291</v>
      </c>
      <c r="F133" s="5"/>
    </row>
    <row r="134" spans="1:6" x14ac:dyDescent="0.45">
      <c r="A134" s="33">
        <f>_xlfn.XLOOKUP(B134,基本情報!$C$3:$C$84,基本情報!$A$3:$A$84)</f>
        <v>20</v>
      </c>
      <c r="B134" s="1" t="s">
        <v>126</v>
      </c>
      <c r="C134" s="1" t="s">
        <v>127</v>
      </c>
      <c r="D134" s="2" t="s">
        <v>1386</v>
      </c>
      <c r="F134" s="5"/>
    </row>
    <row r="135" spans="1:6" ht="36" x14ac:dyDescent="0.45">
      <c r="A135" s="33">
        <f>_xlfn.XLOOKUP(B135,基本情報!$C$3:$C$84,基本情報!$A$3:$A$84)</f>
        <v>21</v>
      </c>
      <c r="B135" s="1" t="s">
        <v>131</v>
      </c>
      <c r="C135" s="1" t="s">
        <v>132</v>
      </c>
      <c r="D135" s="2" t="s">
        <v>1511</v>
      </c>
      <c r="F135" s="5"/>
    </row>
    <row r="136" spans="1:6" ht="36" x14ac:dyDescent="0.45">
      <c r="A136" s="33">
        <f>_xlfn.XLOOKUP(B136,基本情報!$C$3:$C$84,基本情報!$A$3:$A$84)</f>
        <v>21</v>
      </c>
      <c r="B136" s="14" t="s">
        <v>131</v>
      </c>
      <c r="C136" s="14" t="s">
        <v>132</v>
      </c>
      <c r="D136" s="2" t="s">
        <v>1479</v>
      </c>
      <c r="F136" s="5"/>
    </row>
    <row r="137" spans="1:6" ht="36" x14ac:dyDescent="0.45">
      <c r="A137" s="33">
        <f>_xlfn.XLOOKUP(B137,基本情報!$C$3:$C$84,基本情報!$A$3:$A$84)</f>
        <v>21</v>
      </c>
      <c r="B137" s="14" t="s">
        <v>131</v>
      </c>
      <c r="C137" s="14" t="s">
        <v>132</v>
      </c>
      <c r="D137" s="2" t="s">
        <v>1474</v>
      </c>
      <c r="F137" s="5"/>
    </row>
    <row r="138" spans="1:6" ht="36" x14ac:dyDescent="0.45">
      <c r="A138" s="33">
        <f>_xlfn.XLOOKUP(B138,基本情報!$C$3:$C$84,基本情報!$A$3:$A$84)</f>
        <v>21</v>
      </c>
      <c r="B138" s="14" t="s">
        <v>131</v>
      </c>
      <c r="C138" s="14" t="s">
        <v>132</v>
      </c>
      <c r="D138" s="2" t="s">
        <v>421</v>
      </c>
      <c r="F138" s="5"/>
    </row>
    <row r="139" spans="1:6" ht="36" x14ac:dyDescent="0.45">
      <c r="A139" s="33">
        <f>_xlfn.XLOOKUP(B139,基本情報!$C$3:$C$84,基本情報!$A$3:$A$84)</f>
        <v>22</v>
      </c>
      <c r="B139" s="14" t="s">
        <v>136</v>
      </c>
      <c r="C139" s="14" t="s">
        <v>137</v>
      </c>
      <c r="D139" s="2" t="s">
        <v>1401</v>
      </c>
      <c r="F139" s="5"/>
    </row>
    <row r="140" spans="1:6" ht="36" x14ac:dyDescent="0.45">
      <c r="A140" s="33">
        <f>_xlfn.XLOOKUP(B140,基本情報!$C$3:$C$84,基本情報!$A$3:$A$84)</f>
        <v>22</v>
      </c>
      <c r="B140" s="14" t="s">
        <v>136</v>
      </c>
      <c r="C140" s="14" t="s">
        <v>137</v>
      </c>
      <c r="D140" s="2" t="s">
        <v>1380</v>
      </c>
      <c r="F140" s="5"/>
    </row>
    <row r="141" spans="1:6" ht="36" x14ac:dyDescent="0.45">
      <c r="A141" s="33">
        <f>_xlfn.XLOOKUP(B141,基本情報!$C$3:$C$84,基本情報!$A$3:$A$84)</f>
        <v>22</v>
      </c>
      <c r="B141" s="1" t="s">
        <v>136</v>
      </c>
      <c r="C141" s="1" t="s">
        <v>137</v>
      </c>
      <c r="D141" s="2" t="s">
        <v>1095</v>
      </c>
      <c r="F141" s="5"/>
    </row>
    <row r="142" spans="1:6" ht="36" x14ac:dyDescent="0.45">
      <c r="A142" s="33">
        <f>_xlfn.XLOOKUP(B142,基本情報!$C$3:$C$84,基本情報!$A$3:$A$84)</f>
        <v>22</v>
      </c>
      <c r="B142" s="13" t="s">
        <v>136</v>
      </c>
      <c r="C142" s="13" t="s">
        <v>137</v>
      </c>
      <c r="D142" s="2" t="s">
        <v>1435</v>
      </c>
      <c r="F142" s="5"/>
    </row>
    <row r="143" spans="1:6" ht="36" x14ac:dyDescent="0.45">
      <c r="A143" s="33">
        <f>_xlfn.XLOOKUP(B143,基本情報!$C$3:$C$84,基本情報!$A$3:$A$84)</f>
        <v>22</v>
      </c>
      <c r="B143" s="13" t="s">
        <v>136</v>
      </c>
      <c r="C143" s="13" t="s">
        <v>137</v>
      </c>
      <c r="D143" s="2" t="s">
        <v>1149</v>
      </c>
      <c r="F143" s="5"/>
    </row>
    <row r="144" spans="1:6" ht="36" x14ac:dyDescent="0.45">
      <c r="A144" s="33">
        <f>_xlfn.XLOOKUP(B144,基本情報!$C$3:$C$84,基本情報!$A$3:$A$84)</f>
        <v>22</v>
      </c>
      <c r="B144" s="13" t="s">
        <v>136</v>
      </c>
      <c r="C144" s="13" t="s">
        <v>137</v>
      </c>
      <c r="D144" s="2" t="s">
        <v>1096</v>
      </c>
      <c r="F144" s="5"/>
    </row>
    <row r="145" spans="1:6" ht="36" x14ac:dyDescent="0.45">
      <c r="A145" s="33">
        <f>_xlfn.XLOOKUP(B145,基本情報!$C$3:$C$84,基本情報!$A$3:$A$84)</f>
        <v>23</v>
      </c>
      <c r="B145" s="13" t="s">
        <v>140</v>
      </c>
      <c r="C145" s="13" t="s">
        <v>141</v>
      </c>
      <c r="D145" s="2" t="s">
        <v>1381</v>
      </c>
      <c r="E145" s="55"/>
      <c r="F145" s="5"/>
    </row>
    <row r="146" spans="1:6" ht="36" x14ac:dyDescent="0.45">
      <c r="A146" s="33">
        <f>_xlfn.XLOOKUP(B146,基本情報!$C$3:$C$84,基本情報!$A$3:$A$84)</f>
        <v>23</v>
      </c>
      <c r="B146" s="1" t="s">
        <v>140</v>
      </c>
      <c r="C146" s="1" t="s">
        <v>141</v>
      </c>
      <c r="D146" s="2" t="s">
        <v>1372</v>
      </c>
      <c r="E146" s="55"/>
      <c r="F146" s="5"/>
    </row>
    <row r="147" spans="1:6" x14ac:dyDescent="0.45">
      <c r="A147" s="33">
        <f>_xlfn.XLOOKUP(B147,基本情報!$C$3:$C$84,基本情報!$A$3:$A$84)</f>
        <v>24</v>
      </c>
      <c r="B147" s="1" t="s">
        <v>145</v>
      </c>
      <c r="C147" s="1" t="s">
        <v>146</v>
      </c>
      <c r="D147" s="2" t="s">
        <v>397</v>
      </c>
      <c r="F147" s="5"/>
    </row>
    <row r="148" spans="1:6" x14ac:dyDescent="0.45">
      <c r="A148" s="33">
        <f>_xlfn.XLOOKUP(B148,基本情報!$C$3:$C$84,基本情報!$A$3:$A$84)</f>
        <v>25</v>
      </c>
      <c r="B148" s="1" t="s">
        <v>150</v>
      </c>
      <c r="C148" s="1" t="s">
        <v>151</v>
      </c>
      <c r="D148" s="2" t="s">
        <v>730</v>
      </c>
      <c r="F148" s="5"/>
    </row>
    <row r="149" spans="1:6" x14ac:dyDescent="0.45">
      <c r="A149" s="33">
        <f>_xlfn.XLOOKUP(B149,基本情報!$C$3:$C$84,基本情報!$A$3:$A$84)</f>
        <v>25</v>
      </c>
      <c r="B149" s="1" t="s">
        <v>150</v>
      </c>
      <c r="C149" s="1" t="s">
        <v>151</v>
      </c>
      <c r="D149" s="2" t="s">
        <v>731</v>
      </c>
      <c r="F149" s="5"/>
    </row>
    <row r="150" spans="1:6" x14ac:dyDescent="0.45">
      <c r="A150" s="33">
        <f>_xlfn.XLOOKUP(B150,基本情報!$C$3:$C$84,基本情報!$A$3:$A$84)</f>
        <v>25</v>
      </c>
      <c r="B150" s="1" t="s">
        <v>150</v>
      </c>
      <c r="C150" s="1" t="s">
        <v>151</v>
      </c>
      <c r="D150" s="2" t="s">
        <v>1444</v>
      </c>
      <c r="F150" s="5"/>
    </row>
    <row r="151" spans="1:6" x14ac:dyDescent="0.45">
      <c r="A151" s="33">
        <f>_xlfn.XLOOKUP(B151,基本情報!$C$3:$C$84,基本情報!$A$3:$A$84)</f>
        <v>25</v>
      </c>
      <c r="B151" s="1" t="s">
        <v>150</v>
      </c>
      <c r="C151" s="1" t="s">
        <v>151</v>
      </c>
      <c r="D151" s="2" t="s">
        <v>1445</v>
      </c>
      <c r="F151" s="5"/>
    </row>
    <row r="152" spans="1:6" ht="36" x14ac:dyDescent="0.45">
      <c r="A152" s="33">
        <f>_xlfn.XLOOKUP(B152,基本情報!$C$3:$C$84,基本情報!$A$3:$A$84)</f>
        <v>26</v>
      </c>
      <c r="B152" s="13" t="s">
        <v>154</v>
      </c>
      <c r="C152" s="13" t="s">
        <v>155</v>
      </c>
      <c r="D152" s="2" t="s">
        <v>1145</v>
      </c>
      <c r="F152" s="5"/>
    </row>
    <row r="153" spans="1:6" ht="36" x14ac:dyDescent="0.45">
      <c r="A153" s="33">
        <f>_xlfn.XLOOKUP(B153,基本情報!$C$3:$C$84,基本情報!$A$3:$A$84)</f>
        <v>26</v>
      </c>
      <c r="B153" s="13" t="s">
        <v>154</v>
      </c>
      <c r="C153" s="13" t="s">
        <v>155</v>
      </c>
      <c r="D153" s="2" t="s">
        <v>732</v>
      </c>
      <c r="F153" s="5"/>
    </row>
    <row r="154" spans="1:6" ht="36" x14ac:dyDescent="0.45">
      <c r="A154" s="33">
        <f>_xlfn.XLOOKUP(B154,基本情報!$C$3:$C$84,基本情報!$A$3:$A$84)</f>
        <v>26</v>
      </c>
      <c r="B154" s="13" t="s">
        <v>154</v>
      </c>
      <c r="C154" s="13" t="s">
        <v>155</v>
      </c>
      <c r="D154" s="2" t="s">
        <v>1369</v>
      </c>
      <c r="F154" s="5"/>
    </row>
    <row r="155" spans="1:6" ht="36" x14ac:dyDescent="0.45">
      <c r="A155" s="33">
        <f>_xlfn.XLOOKUP(B155,基本情報!$C$3:$C$84,基本情報!$A$3:$A$84)</f>
        <v>27</v>
      </c>
      <c r="B155" s="13" t="s">
        <v>158</v>
      </c>
      <c r="C155" s="13" t="s">
        <v>159</v>
      </c>
      <c r="D155" s="2" t="s">
        <v>422</v>
      </c>
      <c r="F155" s="5"/>
    </row>
    <row r="156" spans="1:6" ht="36" x14ac:dyDescent="0.45">
      <c r="A156" s="33">
        <f>_xlfn.XLOOKUP(B156,基本情報!$C$3:$C$84,基本情報!$A$3:$A$84)</f>
        <v>27</v>
      </c>
      <c r="B156" s="13" t="s">
        <v>158</v>
      </c>
      <c r="C156" s="13" t="s">
        <v>159</v>
      </c>
      <c r="D156" s="2" t="s">
        <v>423</v>
      </c>
      <c r="F156" s="5"/>
    </row>
    <row r="157" spans="1:6" ht="36" x14ac:dyDescent="0.45">
      <c r="A157" s="33">
        <f>_xlfn.XLOOKUP(B157,基本情報!$C$3:$C$84,基本情報!$A$3:$A$84)</f>
        <v>27</v>
      </c>
      <c r="B157" s="13" t="s">
        <v>158</v>
      </c>
      <c r="C157" s="13" t="s">
        <v>159</v>
      </c>
      <c r="D157" s="2" t="s">
        <v>424</v>
      </c>
      <c r="F157" s="5"/>
    </row>
    <row r="158" spans="1:6" ht="36" x14ac:dyDescent="0.45">
      <c r="A158" s="33">
        <f>_xlfn.XLOOKUP(B158,基本情報!$C$3:$C$84,基本情報!$A$3:$A$84)</f>
        <v>27</v>
      </c>
      <c r="B158" s="13" t="s">
        <v>158</v>
      </c>
      <c r="C158" s="13" t="s">
        <v>159</v>
      </c>
      <c r="D158" s="2" t="s">
        <v>1038</v>
      </c>
      <c r="E158" s="56"/>
      <c r="F158" s="5"/>
    </row>
    <row r="159" spans="1:6" ht="36" x14ac:dyDescent="0.45">
      <c r="A159" s="33">
        <f>_xlfn.XLOOKUP(B159,基本情報!$C$3:$C$84,基本情報!$A$3:$A$84)</f>
        <v>27</v>
      </c>
      <c r="B159" s="1" t="s">
        <v>158</v>
      </c>
      <c r="C159" s="1" t="s">
        <v>159</v>
      </c>
      <c r="D159" s="2" t="s">
        <v>425</v>
      </c>
      <c r="E159" s="56"/>
      <c r="F159" s="5"/>
    </row>
    <row r="160" spans="1:6" ht="36" x14ac:dyDescent="0.45">
      <c r="A160" s="33">
        <f>_xlfn.XLOOKUP(B160,基本情報!$C$3:$C$84,基本情報!$A$3:$A$84)</f>
        <v>27</v>
      </c>
      <c r="B160" s="1" t="s">
        <v>158</v>
      </c>
      <c r="C160" s="1" t="s">
        <v>159</v>
      </c>
      <c r="D160" s="2" t="s">
        <v>426</v>
      </c>
      <c r="F160" s="5"/>
    </row>
    <row r="161" spans="1:6" ht="36" x14ac:dyDescent="0.45">
      <c r="A161" s="33">
        <f>_xlfn.XLOOKUP(B161,基本情報!$C$3:$C$84,基本情報!$A$3:$A$84)</f>
        <v>27</v>
      </c>
      <c r="B161" s="1" t="s">
        <v>158</v>
      </c>
      <c r="C161" s="1" t="s">
        <v>159</v>
      </c>
      <c r="D161" s="2" t="s">
        <v>427</v>
      </c>
      <c r="F161" s="5"/>
    </row>
    <row r="162" spans="1:6" ht="36" x14ac:dyDescent="0.45">
      <c r="A162" s="33">
        <f>_xlfn.XLOOKUP(B162,基本情報!$C$3:$C$84,基本情報!$A$3:$A$84)</f>
        <v>27</v>
      </c>
      <c r="B162" s="6" t="s">
        <v>158</v>
      </c>
      <c r="C162" s="6" t="s">
        <v>159</v>
      </c>
      <c r="D162" s="2" t="s">
        <v>1098</v>
      </c>
      <c r="E162" s="55"/>
      <c r="F162" s="5"/>
    </row>
    <row r="163" spans="1:6" ht="36" x14ac:dyDescent="0.45">
      <c r="A163" s="33">
        <f>_xlfn.XLOOKUP(B163,基本情報!$C$3:$C$84,基本情報!$A$3:$A$84)</f>
        <v>27</v>
      </c>
      <c r="B163" s="6" t="s">
        <v>158</v>
      </c>
      <c r="C163" s="6" t="s">
        <v>159</v>
      </c>
      <c r="D163" s="2" t="s">
        <v>409</v>
      </c>
      <c r="E163" s="55"/>
      <c r="F163" s="5"/>
    </row>
    <row r="164" spans="1:6" x14ac:dyDescent="0.45">
      <c r="A164" s="33">
        <f>_xlfn.XLOOKUP(B164,基本情報!$C$3:$C$84,基本情報!$A$3:$A$84)</f>
        <v>28</v>
      </c>
      <c r="B164" s="6" t="s">
        <v>163</v>
      </c>
      <c r="C164" s="6" t="s">
        <v>164</v>
      </c>
      <c r="D164" s="2" t="s">
        <v>1472</v>
      </c>
      <c r="F164" s="5"/>
    </row>
    <row r="165" spans="1:6" x14ac:dyDescent="0.45">
      <c r="A165" s="33">
        <f>_xlfn.XLOOKUP(B165,基本情報!$C$3:$C$84,基本情報!$A$3:$A$84)</f>
        <v>28</v>
      </c>
      <c r="B165" s="1" t="s">
        <v>163</v>
      </c>
      <c r="C165" s="1" t="s">
        <v>164</v>
      </c>
      <c r="D165" s="2" t="s">
        <v>1512</v>
      </c>
      <c r="F165" s="5"/>
    </row>
    <row r="166" spans="1:6" x14ac:dyDescent="0.45">
      <c r="A166" s="33">
        <f>_xlfn.XLOOKUP(B166,基本情報!$C$3:$C$84,基本情報!$A$3:$A$84)</f>
        <v>28</v>
      </c>
      <c r="B166" s="6" t="s">
        <v>163</v>
      </c>
      <c r="C166" s="6" t="s">
        <v>164</v>
      </c>
      <c r="D166" s="2" t="s">
        <v>1286</v>
      </c>
      <c r="E166" s="55"/>
      <c r="F166" s="5"/>
    </row>
    <row r="167" spans="1:6" x14ac:dyDescent="0.45">
      <c r="A167" s="33">
        <f>_xlfn.XLOOKUP(B167,基本情報!$C$3:$C$84,基本情報!$A$3:$A$84)</f>
        <v>28</v>
      </c>
      <c r="B167" s="6" t="s">
        <v>163</v>
      </c>
      <c r="C167" s="6" t="s">
        <v>164</v>
      </c>
      <c r="D167" s="2" t="s">
        <v>1287</v>
      </c>
      <c r="E167" s="55"/>
      <c r="F167" s="5"/>
    </row>
    <row r="168" spans="1:6" ht="36" x14ac:dyDescent="0.45">
      <c r="A168" s="33">
        <f>_xlfn.XLOOKUP(B168,基本情報!$C$3:$C$84,基本情報!$A$3:$A$84)</f>
        <v>29</v>
      </c>
      <c r="B168" s="1" t="s">
        <v>168</v>
      </c>
      <c r="C168" s="1" t="s">
        <v>169</v>
      </c>
      <c r="D168" s="2" t="s">
        <v>397</v>
      </c>
      <c r="F168" s="5"/>
    </row>
    <row r="169" spans="1:6" ht="36" x14ac:dyDescent="0.45">
      <c r="A169" s="33">
        <f>_xlfn.XLOOKUP(B169,基本情報!$C$3:$C$84,基本情報!$A$3:$A$84)</f>
        <v>30</v>
      </c>
      <c r="B169" s="1" t="s">
        <v>173</v>
      </c>
      <c r="C169" s="1" t="s">
        <v>174</v>
      </c>
      <c r="D169" s="2" t="s">
        <v>429</v>
      </c>
      <c r="F169" s="5"/>
    </row>
    <row r="170" spans="1:6" ht="36" x14ac:dyDescent="0.45">
      <c r="A170" s="33">
        <f>_xlfn.XLOOKUP(B170,基本情報!$C$3:$C$84,基本情報!$A$3:$A$84)</f>
        <v>30</v>
      </c>
      <c r="B170" s="1" t="s">
        <v>173</v>
      </c>
      <c r="C170" s="1" t="s">
        <v>174</v>
      </c>
      <c r="D170" s="2" t="s">
        <v>428</v>
      </c>
      <c r="F170" s="5"/>
    </row>
    <row r="171" spans="1:6" ht="36" x14ac:dyDescent="0.45">
      <c r="A171" s="33">
        <f>_xlfn.XLOOKUP(B171,基本情報!$C$3:$C$84,基本情報!$A$3:$A$84)</f>
        <v>31</v>
      </c>
      <c r="B171" s="1" t="s">
        <v>177</v>
      </c>
      <c r="C171" s="1" t="s">
        <v>178</v>
      </c>
      <c r="D171" s="2" t="s">
        <v>397</v>
      </c>
      <c r="F171" s="5"/>
    </row>
    <row r="172" spans="1:6" ht="36" x14ac:dyDescent="0.45">
      <c r="A172" s="33">
        <f>_xlfn.XLOOKUP(B172,基本情報!$C$3:$C$84,基本情報!$A$3:$A$84)</f>
        <v>32</v>
      </c>
      <c r="B172" s="2" t="s">
        <v>536</v>
      </c>
      <c r="C172" s="1" t="s">
        <v>182</v>
      </c>
      <c r="D172" s="2" t="s">
        <v>1158</v>
      </c>
      <c r="F172" s="5"/>
    </row>
    <row r="173" spans="1:6" ht="36" x14ac:dyDescent="0.45">
      <c r="A173" s="33">
        <f>_xlfn.XLOOKUP(B173,基本情報!$C$3:$C$84,基本情報!$A$3:$A$84)</f>
        <v>32</v>
      </c>
      <c r="B173" s="2" t="s">
        <v>536</v>
      </c>
      <c r="C173" s="1" t="s">
        <v>182</v>
      </c>
      <c r="D173" s="2" t="s">
        <v>430</v>
      </c>
      <c r="F173" s="5"/>
    </row>
    <row r="174" spans="1:6" ht="36" x14ac:dyDescent="0.45">
      <c r="A174" s="33">
        <f>_xlfn.XLOOKUP(B174,基本情報!$C$3:$C$84,基本情報!$A$3:$A$84)</f>
        <v>32</v>
      </c>
      <c r="B174" s="2" t="s">
        <v>536</v>
      </c>
      <c r="C174" s="1" t="s">
        <v>182</v>
      </c>
      <c r="D174" s="2" t="s">
        <v>473</v>
      </c>
      <c r="F174" s="5"/>
    </row>
    <row r="175" spans="1:6" ht="36" x14ac:dyDescent="0.45">
      <c r="A175" s="33">
        <f>_xlfn.XLOOKUP(B175,基本情報!$C$3:$C$84,基本情報!$A$3:$A$84)</f>
        <v>32</v>
      </c>
      <c r="B175" s="2" t="s">
        <v>536</v>
      </c>
      <c r="C175" s="1" t="s">
        <v>182</v>
      </c>
      <c r="D175" s="2" t="s">
        <v>733</v>
      </c>
      <c r="E175" s="56"/>
      <c r="F175" s="5"/>
    </row>
    <row r="176" spans="1:6" ht="36" x14ac:dyDescent="0.45">
      <c r="A176" s="33">
        <f>_xlfn.XLOOKUP(B176,基本情報!$C$3:$C$84,基本情報!$A$3:$A$84)</f>
        <v>32</v>
      </c>
      <c r="B176" s="2" t="s">
        <v>536</v>
      </c>
      <c r="C176" s="13" t="s">
        <v>182</v>
      </c>
      <c r="D176" s="2" t="s">
        <v>432</v>
      </c>
      <c r="E176" s="56"/>
      <c r="F176" s="5"/>
    </row>
    <row r="177" spans="1:6" ht="36" x14ac:dyDescent="0.45">
      <c r="A177" s="33">
        <f>_xlfn.XLOOKUP(B177,基本情報!$C$3:$C$84,基本情報!$A$3:$A$84)</f>
        <v>32</v>
      </c>
      <c r="B177" s="2" t="s">
        <v>536</v>
      </c>
      <c r="C177" s="1" t="s">
        <v>182</v>
      </c>
      <c r="D177" s="2" t="s">
        <v>431</v>
      </c>
      <c r="F177" s="5"/>
    </row>
    <row r="178" spans="1:6" ht="36" x14ac:dyDescent="0.45">
      <c r="A178" s="33">
        <f>_xlfn.XLOOKUP(B178,基本情報!$C$3:$C$84,基本情報!$A$3:$A$84)</f>
        <v>33</v>
      </c>
      <c r="B178" s="6" t="s">
        <v>314</v>
      </c>
      <c r="C178" s="6" t="s">
        <v>315</v>
      </c>
      <c r="D178" s="2" t="s">
        <v>735</v>
      </c>
      <c r="F178" s="5"/>
    </row>
    <row r="179" spans="1:6" ht="36" x14ac:dyDescent="0.45">
      <c r="A179" s="33">
        <f>_xlfn.XLOOKUP(B179,基本情報!$C$3:$C$84,基本情報!$A$3:$A$84)</f>
        <v>33</v>
      </c>
      <c r="B179" s="6" t="s">
        <v>314</v>
      </c>
      <c r="C179" s="6" t="s">
        <v>315</v>
      </c>
      <c r="D179" s="2" t="s">
        <v>1402</v>
      </c>
      <c r="E179" s="56"/>
      <c r="F179" s="5"/>
    </row>
    <row r="180" spans="1:6" ht="36" x14ac:dyDescent="0.45">
      <c r="A180" s="33">
        <f>_xlfn.XLOOKUP(B180,基本情報!$C$3:$C$84,基本情報!$A$3:$A$84)</f>
        <v>33</v>
      </c>
      <c r="B180" s="6" t="s">
        <v>314</v>
      </c>
      <c r="C180" s="6" t="s">
        <v>315</v>
      </c>
      <c r="D180" s="2" t="s">
        <v>1366</v>
      </c>
      <c r="E180" s="56"/>
      <c r="F180" s="5"/>
    </row>
    <row r="181" spans="1:6" ht="36" x14ac:dyDescent="0.45">
      <c r="A181" s="33">
        <f>_xlfn.XLOOKUP(B181,基本情報!$C$3:$C$84,基本情報!$A$3:$A$84)</f>
        <v>33</v>
      </c>
      <c r="B181" s="1" t="s">
        <v>314</v>
      </c>
      <c r="C181" s="1" t="s">
        <v>315</v>
      </c>
      <c r="D181" s="2" t="s">
        <v>465</v>
      </c>
      <c r="F181" s="5"/>
    </row>
    <row r="182" spans="1:6" ht="36" x14ac:dyDescent="0.45">
      <c r="A182" s="33">
        <f>_xlfn.XLOOKUP(B182,基本情報!$C$3:$C$84,基本情報!$A$3:$A$84)</f>
        <v>33</v>
      </c>
      <c r="B182" s="1" t="s">
        <v>314</v>
      </c>
      <c r="C182" s="1" t="s">
        <v>315</v>
      </c>
      <c r="D182" s="2" t="s">
        <v>466</v>
      </c>
      <c r="F182" s="5"/>
    </row>
    <row r="183" spans="1:6" ht="36" x14ac:dyDescent="0.45">
      <c r="A183" s="33">
        <f>_xlfn.XLOOKUP(B183,基本情報!$C$3:$C$84,基本情報!$A$3:$A$84)</f>
        <v>33</v>
      </c>
      <c r="B183" s="1" t="s">
        <v>314</v>
      </c>
      <c r="C183" s="1" t="s">
        <v>315</v>
      </c>
      <c r="D183" s="2" t="s">
        <v>475</v>
      </c>
      <c r="F183" s="5"/>
    </row>
    <row r="184" spans="1:6" ht="36" x14ac:dyDescent="0.45">
      <c r="A184" s="33">
        <f>_xlfn.XLOOKUP(B184,基本情報!$C$3:$C$84,基本情報!$A$3:$A$84)</f>
        <v>33</v>
      </c>
      <c r="B184" s="1" t="s">
        <v>314</v>
      </c>
      <c r="C184" s="1" t="s">
        <v>315</v>
      </c>
      <c r="D184" s="2" t="s">
        <v>737</v>
      </c>
      <c r="F184" s="5"/>
    </row>
    <row r="185" spans="1:6" ht="36" x14ac:dyDescent="0.45">
      <c r="A185" s="33">
        <f>_xlfn.XLOOKUP(B185,基本情報!$C$3:$C$84,基本情報!$A$3:$A$84)</f>
        <v>33</v>
      </c>
      <c r="B185" s="33" t="s">
        <v>314</v>
      </c>
      <c r="C185" s="1" t="s">
        <v>315</v>
      </c>
      <c r="D185" s="2" t="s">
        <v>467</v>
      </c>
      <c r="F185" s="5"/>
    </row>
    <row r="186" spans="1:6" ht="36" x14ac:dyDescent="0.45">
      <c r="A186" s="33">
        <f>_xlfn.XLOOKUP(B186,基本情報!$C$3:$C$84,基本情報!$A$3:$A$84)</f>
        <v>33</v>
      </c>
      <c r="B186" s="33" t="s">
        <v>314</v>
      </c>
      <c r="C186" s="1" t="s">
        <v>315</v>
      </c>
      <c r="D186" s="2" t="s">
        <v>736</v>
      </c>
      <c r="F186" s="5"/>
    </row>
    <row r="187" spans="1:6" ht="36" x14ac:dyDescent="0.45">
      <c r="A187" s="33">
        <f>_xlfn.XLOOKUP(B187,基本情報!$C$3:$C$84,基本情報!$A$3:$A$84)</f>
        <v>34</v>
      </c>
      <c r="B187" s="33" t="s">
        <v>316</v>
      </c>
      <c r="C187" s="1" t="s">
        <v>317</v>
      </c>
      <c r="D187" s="2" t="s">
        <v>468</v>
      </c>
      <c r="F187" s="5"/>
    </row>
    <row r="188" spans="1:6" ht="36" x14ac:dyDescent="0.45">
      <c r="A188" s="33">
        <f>_xlfn.XLOOKUP(B188,基本情報!$C$3:$C$84,基本情報!$A$3:$A$84)</f>
        <v>34</v>
      </c>
      <c r="B188" s="33" t="s">
        <v>316</v>
      </c>
      <c r="C188" s="6" t="s">
        <v>317</v>
      </c>
      <c r="D188" s="2" t="s">
        <v>1162</v>
      </c>
      <c r="E188" s="55"/>
      <c r="F188" s="5"/>
    </row>
    <row r="189" spans="1:6" ht="36" x14ac:dyDescent="0.45">
      <c r="A189" s="33">
        <f>_xlfn.XLOOKUP(B189,基本情報!$C$3:$C$84,基本情報!$A$3:$A$84)</f>
        <v>34</v>
      </c>
      <c r="B189" s="33" t="s">
        <v>316</v>
      </c>
      <c r="C189" s="1" t="s">
        <v>317</v>
      </c>
      <c r="D189" s="2" t="s">
        <v>1160</v>
      </c>
      <c r="E189" s="55"/>
      <c r="F189" s="5"/>
    </row>
    <row r="190" spans="1:6" ht="36" x14ac:dyDescent="0.45">
      <c r="A190" s="33">
        <f>_xlfn.XLOOKUP(B190,基本情報!$C$3:$C$84,基本情報!$A$3:$A$84)</f>
        <v>35</v>
      </c>
      <c r="B190" s="33" t="s">
        <v>738</v>
      </c>
      <c r="C190" s="1" t="s">
        <v>739</v>
      </c>
      <c r="D190" s="2" t="s">
        <v>1513</v>
      </c>
      <c r="F190" s="5"/>
    </row>
    <row r="191" spans="1:6" ht="36" x14ac:dyDescent="0.45">
      <c r="A191" s="33">
        <f>_xlfn.XLOOKUP(B191,基本情報!$C$3:$C$84,基本情報!$A$3:$A$84)</f>
        <v>35</v>
      </c>
      <c r="B191" s="1" t="s">
        <v>738</v>
      </c>
      <c r="C191" s="1" t="s">
        <v>739</v>
      </c>
      <c r="D191" s="2" t="s">
        <v>877</v>
      </c>
      <c r="F191" s="5"/>
    </row>
    <row r="192" spans="1:6" ht="36" x14ac:dyDescent="0.45">
      <c r="A192" s="33">
        <f>_xlfn.XLOOKUP(B192,基本情報!$C$3:$C$84,基本情報!$A$3:$A$84)</f>
        <v>35</v>
      </c>
      <c r="B192" s="1" t="s">
        <v>738</v>
      </c>
      <c r="C192" s="1" t="s">
        <v>739</v>
      </c>
      <c r="D192" s="2" t="s">
        <v>740</v>
      </c>
      <c r="E192" s="56"/>
      <c r="F192" s="5"/>
    </row>
    <row r="193" spans="1:6" ht="36" x14ac:dyDescent="0.45">
      <c r="A193" s="33">
        <f>_xlfn.XLOOKUP(B193,基本情報!$C$3:$C$84,基本情報!$A$3:$A$84)</f>
        <v>36</v>
      </c>
      <c r="B193" s="6" t="s">
        <v>741</v>
      </c>
      <c r="C193" s="6" t="s">
        <v>742</v>
      </c>
      <c r="D193" s="2" t="s">
        <v>1297</v>
      </c>
      <c r="E193" s="56"/>
      <c r="F193" s="5"/>
    </row>
    <row r="194" spans="1:6" ht="36" x14ac:dyDescent="0.45">
      <c r="A194" s="33">
        <f>_xlfn.XLOOKUP(B194,基本情報!$C$3:$C$84,基本情報!$A$3:$A$84)</f>
        <v>36</v>
      </c>
      <c r="B194" s="6" t="s">
        <v>741</v>
      </c>
      <c r="C194" s="6" t="s">
        <v>742</v>
      </c>
      <c r="D194" s="2" t="s">
        <v>405</v>
      </c>
      <c r="E194" s="56"/>
      <c r="F194" s="5"/>
    </row>
    <row r="195" spans="1:6" ht="36" x14ac:dyDescent="0.45">
      <c r="A195" s="33">
        <f>_xlfn.XLOOKUP(B195,基本情報!$C$3:$C$84,基本情報!$A$3:$A$84)</f>
        <v>36</v>
      </c>
      <c r="B195" s="1" t="s">
        <v>741</v>
      </c>
      <c r="C195" s="1" t="s">
        <v>742</v>
      </c>
      <c r="D195" s="2" t="s">
        <v>1159</v>
      </c>
      <c r="F195" s="5"/>
    </row>
    <row r="196" spans="1:6" ht="36" x14ac:dyDescent="0.45">
      <c r="A196" s="33">
        <f>_xlfn.XLOOKUP(B196,基本情報!$C$3:$C$84,基本情報!$A$3:$A$84)</f>
        <v>36</v>
      </c>
      <c r="B196" s="1" t="s">
        <v>741</v>
      </c>
      <c r="C196" s="1" t="s">
        <v>742</v>
      </c>
      <c r="D196" s="2" t="s">
        <v>743</v>
      </c>
      <c r="F196" s="5"/>
    </row>
    <row r="197" spans="1:6" ht="36" x14ac:dyDescent="0.45">
      <c r="A197" s="33">
        <f>_xlfn.XLOOKUP(B197,基本情報!$C$3:$C$84,基本情報!$A$3:$A$84)</f>
        <v>36</v>
      </c>
      <c r="B197" s="1" t="s">
        <v>741</v>
      </c>
      <c r="C197" s="1" t="s">
        <v>742</v>
      </c>
      <c r="D197" s="2" t="s">
        <v>744</v>
      </c>
      <c r="F197" s="5"/>
    </row>
    <row r="198" spans="1:6" ht="36" x14ac:dyDescent="0.45">
      <c r="A198" s="33">
        <f>_xlfn.XLOOKUP(B198,基本情報!$C$3:$C$84,基本情報!$A$3:$A$84)</f>
        <v>36</v>
      </c>
      <c r="B198" s="1" t="s">
        <v>741</v>
      </c>
      <c r="C198" s="1" t="s">
        <v>742</v>
      </c>
      <c r="D198" s="2" t="s">
        <v>745</v>
      </c>
      <c r="F198" s="5"/>
    </row>
    <row r="199" spans="1:6" ht="36" x14ac:dyDescent="0.45">
      <c r="A199" s="33">
        <f>_xlfn.XLOOKUP(B199,基本情報!$C$3:$C$84,基本情報!$A$3:$A$84)</f>
        <v>37</v>
      </c>
      <c r="B199" s="1" t="s">
        <v>746</v>
      </c>
      <c r="C199" s="1" t="s">
        <v>747</v>
      </c>
      <c r="D199" s="2" t="s">
        <v>397</v>
      </c>
      <c r="F199" s="5"/>
    </row>
    <row r="200" spans="1:6" ht="36" x14ac:dyDescent="0.45">
      <c r="A200" s="33">
        <f>_xlfn.XLOOKUP(B200,基本情報!$C$3:$C$84,基本情報!$A$3:$A$84)</f>
        <v>38</v>
      </c>
      <c r="B200" s="1" t="s">
        <v>53</v>
      </c>
      <c r="C200" s="1" t="s">
        <v>54</v>
      </c>
      <c r="D200" s="2" t="s">
        <v>398</v>
      </c>
      <c r="F200" s="5"/>
    </row>
    <row r="201" spans="1:6" ht="36" x14ac:dyDescent="0.45">
      <c r="A201" s="33">
        <f>_xlfn.XLOOKUP(B201,基本情報!$C$3:$C$84,基本情報!$A$3:$A$84)</f>
        <v>38</v>
      </c>
      <c r="B201" s="1" t="s">
        <v>53</v>
      </c>
      <c r="C201" s="1" t="s">
        <v>54</v>
      </c>
      <c r="D201" s="2" t="s">
        <v>874</v>
      </c>
      <c r="F201" s="5"/>
    </row>
    <row r="202" spans="1:6" ht="36" x14ac:dyDescent="0.45">
      <c r="A202" s="33">
        <f>_xlfn.XLOOKUP(B202,基本情報!$C$3:$C$84,基本情報!$A$3:$A$84)</f>
        <v>38</v>
      </c>
      <c r="B202" s="1" t="s">
        <v>53</v>
      </c>
      <c r="C202" s="1" t="s">
        <v>54</v>
      </c>
      <c r="D202" s="2" t="s">
        <v>1477</v>
      </c>
      <c r="F202" s="5"/>
    </row>
    <row r="203" spans="1:6" ht="36" x14ac:dyDescent="0.45">
      <c r="A203" s="33">
        <f>_xlfn.XLOOKUP(B203,基本情報!$C$3:$C$84,基本情報!$A$3:$A$84)</f>
        <v>38</v>
      </c>
      <c r="B203" s="1" t="s">
        <v>53</v>
      </c>
      <c r="C203" s="1" t="s">
        <v>54</v>
      </c>
      <c r="D203" s="2" t="s">
        <v>1022</v>
      </c>
      <c r="F203" s="5"/>
    </row>
    <row r="204" spans="1:6" ht="36" x14ac:dyDescent="0.45">
      <c r="A204" s="33">
        <f>_xlfn.XLOOKUP(B204,基本情報!$C$3:$C$84,基本情報!$A$3:$A$84)</f>
        <v>38</v>
      </c>
      <c r="B204" s="1" t="s">
        <v>53</v>
      </c>
      <c r="C204" s="1" t="s">
        <v>54</v>
      </c>
      <c r="D204" s="2" t="s">
        <v>1023</v>
      </c>
      <c r="F204" s="5"/>
    </row>
    <row r="205" spans="1:6" ht="36" x14ac:dyDescent="0.45">
      <c r="A205" s="33">
        <f>_xlfn.XLOOKUP(B205,基本情報!$C$3:$C$84,基本情報!$A$3:$A$84)</f>
        <v>38</v>
      </c>
      <c r="B205" s="1" t="s">
        <v>53</v>
      </c>
      <c r="C205" s="1" t="s">
        <v>54</v>
      </c>
      <c r="D205" s="2" t="s">
        <v>1460</v>
      </c>
      <c r="E205" s="56"/>
      <c r="F205" s="5"/>
    </row>
    <row r="206" spans="1:6" ht="36" x14ac:dyDescent="0.45">
      <c r="A206" s="33">
        <f>_xlfn.XLOOKUP(B206,基本情報!$C$3:$C$84,基本情報!$A$3:$A$84)</f>
        <v>38</v>
      </c>
      <c r="B206" s="1" t="s">
        <v>53</v>
      </c>
      <c r="C206" s="1" t="s">
        <v>54</v>
      </c>
      <c r="D206" s="2" t="s">
        <v>1377</v>
      </c>
      <c r="E206" s="56"/>
      <c r="F206" s="5"/>
    </row>
    <row r="207" spans="1:6" ht="36" x14ac:dyDescent="0.45">
      <c r="A207" s="33">
        <f>_xlfn.XLOOKUP(B207,基本情報!$C$3:$C$84,基本情報!$A$3:$A$84)</f>
        <v>38</v>
      </c>
      <c r="B207" s="1" t="s">
        <v>53</v>
      </c>
      <c r="C207" s="1" t="s">
        <v>54</v>
      </c>
      <c r="D207" s="2" t="s">
        <v>1363</v>
      </c>
      <c r="E207" s="56"/>
      <c r="F207" s="5"/>
    </row>
    <row r="208" spans="1:6" ht="36" x14ac:dyDescent="0.45">
      <c r="A208" s="33">
        <f>_xlfn.XLOOKUP(B208,基本情報!$C$3:$C$84,基本情報!$A$3:$A$84)</f>
        <v>38</v>
      </c>
      <c r="B208" s="1" t="s">
        <v>53</v>
      </c>
      <c r="C208" s="1" t="s">
        <v>54</v>
      </c>
      <c r="D208" s="2" t="s">
        <v>1411</v>
      </c>
      <c r="E208" s="56"/>
      <c r="F208" s="5"/>
    </row>
    <row r="209" spans="1:6" ht="36" x14ac:dyDescent="0.45">
      <c r="A209" s="33">
        <f>_xlfn.XLOOKUP(B209,基本情報!$C$3:$C$84,基本情報!$A$3:$A$84)</f>
        <v>38</v>
      </c>
      <c r="B209" s="1" t="s">
        <v>53</v>
      </c>
      <c r="C209" s="1" t="s">
        <v>54</v>
      </c>
      <c r="D209" s="2" t="s">
        <v>1024</v>
      </c>
      <c r="E209" s="56"/>
      <c r="F209" s="5"/>
    </row>
    <row r="210" spans="1:6" ht="36" x14ac:dyDescent="0.45">
      <c r="A210" s="33">
        <f>_xlfn.XLOOKUP(B210,基本情報!$C$3:$C$84,基本情報!$A$3:$A$84)</f>
        <v>38</v>
      </c>
      <c r="B210" s="1" t="s">
        <v>53</v>
      </c>
      <c r="C210" s="1" t="s">
        <v>54</v>
      </c>
      <c r="D210" s="2" t="s">
        <v>1025</v>
      </c>
      <c r="E210" s="4"/>
      <c r="F210" s="5"/>
    </row>
    <row r="211" spans="1:6" ht="36" x14ac:dyDescent="0.45">
      <c r="A211" s="33">
        <f>_xlfn.XLOOKUP(B211,基本情報!$C$3:$C$84,基本情報!$A$3:$A$84)</f>
        <v>38</v>
      </c>
      <c r="B211" s="1" t="s">
        <v>53</v>
      </c>
      <c r="C211" s="1" t="s">
        <v>54</v>
      </c>
      <c r="D211" s="2" t="s">
        <v>1026</v>
      </c>
      <c r="E211" s="56"/>
      <c r="F211" s="5"/>
    </row>
    <row r="212" spans="1:6" ht="36" x14ac:dyDescent="0.45">
      <c r="A212" s="33">
        <f>_xlfn.XLOOKUP(B212,基本情報!$C$3:$C$84,基本情報!$A$3:$A$84)</f>
        <v>38</v>
      </c>
      <c r="B212" s="1" t="s">
        <v>53</v>
      </c>
      <c r="C212" s="1" t="s">
        <v>54</v>
      </c>
      <c r="D212" s="2" t="s">
        <v>1027</v>
      </c>
      <c r="E212" s="56"/>
      <c r="F212" s="5"/>
    </row>
    <row r="213" spans="1:6" ht="36" x14ac:dyDescent="0.45">
      <c r="A213" s="33">
        <f>_xlfn.XLOOKUP(B213,基本情報!$C$3:$C$84,基本情報!$A$3:$A$84)</f>
        <v>38</v>
      </c>
      <c r="B213" s="1" t="s">
        <v>53</v>
      </c>
      <c r="C213" s="1" t="s">
        <v>54</v>
      </c>
      <c r="D213" s="2" t="s">
        <v>1447</v>
      </c>
      <c r="E213" s="4"/>
      <c r="F213" s="5"/>
    </row>
    <row r="214" spans="1:6" ht="36" x14ac:dyDescent="0.45">
      <c r="A214" s="33">
        <f>_xlfn.XLOOKUP(B214,基本情報!$C$3:$C$84,基本情報!$A$3:$A$84)</f>
        <v>38</v>
      </c>
      <c r="B214" s="1" t="s">
        <v>53</v>
      </c>
      <c r="C214" s="1" t="s">
        <v>54</v>
      </c>
      <c r="D214" s="2" t="s">
        <v>1028</v>
      </c>
      <c r="E214" s="56"/>
      <c r="F214" s="5"/>
    </row>
    <row r="215" spans="1:6" ht="36" x14ac:dyDescent="0.45">
      <c r="A215" s="33">
        <f>_xlfn.XLOOKUP(B215,基本情報!$C$3:$C$84,基本情報!$A$3:$A$84)</f>
        <v>38</v>
      </c>
      <c r="B215" s="1" t="s">
        <v>53</v>
      </c>
      <c r="C215" s="1" t="s">
        <v>54</v>
      </c>
      <c r="D215" s="2" t="s">
        <v>1029</v>
      </c>
      <c r="E215" s="4"/>
      <c r="F215" s="5"/>
    </row>
    <row r="216" spans="1:6" ht="36" x14ac:dyDescent="0.45">
      <c r="A216" s="33">
        <f>_xlfn.XLOOKUP(B216,基本情報!$C$3:$C$84,基本情報!$A$3:$A$84)</f>
        <v>38</v>
      </c>
      <c r="B216" s="1" t="s">
        <v>53</v>
      </c>
      <c r="C216" s="1" t="s">
        <v>54</v>
      </c>
      <c r="D216" s="2" t="s">
        <v>1030</v>
      </c>
      <c r="F216" s="5"/>
    </row>
    <row r="217" spans="1:6" ht="36" x14ac:dyDescent="0.45">
      <c r="A217" s="33">
        <f>_xlfn.XLOOKUP(B217,基本情報!$C$3:$C$84,基本情報!$A$3:$A$84)</f>
        <v>38</v>
      </c>
      <c r="B217" s="1" t="s">
        <v>53</v>
      </c>
      <c r="C217" s="1" t="s">
        <v>54</v>
      </c>
      <c r="D217" s="2" t="s">
        <v>451</v>
      </c>
      <c r="F217" s="5"/>
    </row>
    <row r="218" spans="1:6" ht="36" x14ac:dyDescent="0.45">
      <c r="A218" s="33">
        <f>_xlfn.XLOOKUP(B218,基本情報!$C$3:$C$84,基本情報!$A$3:$A$84)</f>
        <v>38</v>
      </c>
      <c r="B218" s="1" t="s">
        <v>53</v>
      </c>
      <c r="C218" s="1" t="s">
        <v>54</v>
      </c>
      <c r="D218" s="2" t="s">
        <v>1059</v>
      </c>
      <c r="E218" s="55"/>
      <c r="F218" s="5"/>
    </row>
    <row r="219" spans="1:6" ht="36" x14ac:dyDescent="0.45">
      <c r="A219" s="33">
        <f>_xlfn.XLOOKUP(B219,基本情報!$C$3:$C$84,基本情報!$A$3:$A$84)</f>
        <v>38</v>
      </c>
      <c r="B219" s="1" t="s">
        <v>53</v>
      </c>
      <c r="C219" s="1" t="s">
        <v>54</v>
      </c>
      <c r="D219" s="2" t="s">
        <v>1463</v>
      </c>
      <c r="F219" s="5"/>
    </row>
    <row r="220" spans="1:6" ht="36" x14ac:dyDescent="0.45">
      <c r="A220" s="33">
        <f>_xlfn.XLOOKUP(B220,基本情報!$C$3:$C$84,基本情報!$A$3:$A$84)</f>
        <v>38</v>
      </c>
      <c r="B220" s="1" t="s">
        <v>53</v>
      </c>
      <c r="C220" s="1" t="s">
        <v>54</v>
      </c>
      <c r="D220" s="2" t="s">
        <v>1464</v>
      </c>
      <c r="E220" s="55"/>
      <c r="F220" s="5"/>
    </row>
    <row r="221" spans="1:6" ht="36" x14ac:dyDescent="0.45">
      <c r="A221" s="33">
        <f>_xlfn.XLOOKUP(B221,基本情報!$C$3:$C$84,基本情報!$A$3:$A$84)</f>
        <v>38</v>
      </c>
      <c r="B221" s="1" t="s">
        <v>53</v>
      </c>
      <c r="C221" s="1" t="s">
        <v>54</v>
      </c>
      <c r="D221" s="2" t="s">
        <v>1465</v>
      </c>
      <c r="E221" s="55"/>
      <c r="F221" s="5"/>
    </row>
    <row r="222" spans="1:6" ht="36" x14ac:dyDescent="0.45">
      <c r="A222" s="33">
        <f>_xlfn.XLOOKUP(B222,基本情報!$C$3:$C$84,基本情報!$A$3:$A$84)</f>
        <v>39</v>
      </c>
      <c r="B222" s="11" t="s">
        <v>57</v>
      </c>
      <c r="C222" s="11" t="s">
        <v>58</v>
      </c>
      <c r="D222" s="2" t="s">
        <v>399</v>
      </c>
      <c r="F222" s="5"/>
    </row>
    <row r="223" spans="1:6" ht="36" x14ac:dyDescent="0.45">
      <c r="A223" s="33">
        <f>_xlfn.XLOOKUP(B223,基本情報!$C$3:$C$84,基本情報!$A$3:$A$84)</f>
        <v>39</v>
      </c>
      <c r="B223" s="11" t="s">
        <v>57</v>
      </c>
      <c r="C223" s="11" t="s">
        <v>58</v>
      </c>
      <c r="D223" s="2" t="s">
        <v>1403</v>
      </c>
      <c r="F223" s="5"/>
    </row>
    <row r="224" spans="1:6" ht="36" x14ac:dyDescent="0.45">
      <c r="A224" s="33">
        <f>_xlfn.XLOOKUP(B224,基本情報!$C$3:$C$84,基本情報!$A$3:$A$84)</f>
        <v>39</v>
      </c>
      <c r="B224" s="11" t="s">
        <v>57</v>
      </c>
      <c r="C224" s="11" t="s">
        <v>58</v>
      </c>
      <c r="D224" s="2" t="s">
        <v>1404</v>
      </c>
      <c r="F224" s="5"/>
    </row>
    <row r="225" spans="1:6" ht="36" x14ac:dyDescent="0.45">
      <c r="A225" s="33">
        <f>_xlfn.XLOOKUP(B225,基本情報!$C$3:$C$84,基本情報!$A$3:$A$84)</f>
        <v>39</v>
      </c>
      <c r="B225" s="11" t="s">
        <v>57</v>
      </c>
      <c r="C225" s="11" t="s">
        <v>58</v>
      </c>
      <c r="D225" s="2" t="s">
        <v>1361</v>
      </c>
      <c r="F225" s="5"/>
    </row>
    <row r="226" spans="1:6" ht="36" x14ac:dyDescent="0.45">
      <c r="A226" s="33">
        <f>_xlfn.XLOOKUP(B226,基本情報!$C$3:$C$84,基本情報!$A$3:$A$84)</f>
        <v>39</v>
      </c>
      <c r="B226" s="11" t="s">
        <v>57</v>
      </c>
      <c r="C226" s="11" t="s">
        <v>58</v>
      </c>
      <c r="D226" s="2" t="s">
        <v>411</v>
      </c>
      <c r="F226" s="5"/>
    </row>
    <row r="227" spans="1:6" ht="36" x14ac:dyDescent="0.45">
      <c r="A227" s="33">
        <f>_xlfn.XLOOKUP(B227,基本情報!$C$3:$C$84,基本情報!$A$3:$A$84)</f>
        <v>39</v>
      </c>
      <c r="B227" s="11" t="s">
        <v>57</v>
      </c>
      <c r="C227" s="11" t="s">
        <v>58</v>
      </c>
      <c r="D227" s="2" t="s">
        <v>1362</v>
      </c>
      <c r="F227" s="5"/>
    </row>
    <row r="228" spans="1:6" ht="36" x14ac:dyDescent="0.45">
      <c r="A228" s="33">
        <f>_xlfn.XLOOKUP(B228,基本情報!$C$3:$C$84,基本情報!$A$3:$A$84)</f>
        <v>39</v>
      </c>
      <c r="B228" s="1" t="s">
        <v>57</v>
      </c>
      <c r="C228" s="1" t="s">
        <v>58</v>
      </c>
      <c r="D228" s="2" t="s">
        <v>1038</v>
      </c>
      <c r="F228" s="5"/>
    </row>
    <row r="229" spans="1:6" ht="36" x14ac:dyDescent="0.45">
      <c r="A229" s="33">
        <f>_xlfn.XLOOKUP(B229,基本情報!$C$3:$C$84,基本情報!$A$3:$A$84)</f>
        <v>39</v>
      </c>
      <c r="B229" s="1" t="s">
        <v>57</v>
      </c>
      <c r="C229" s="1" t="s">
        <v>58</v>
      </c>
      <c r="D229" s="2" t="s">
        <v>1466</v>
      </c>
      <c r="F229" s="5"/>
    </row>
    <row r="230" spans="1:6" ht="36" x14ac:dyDescent="0.45">
      <c r="A230" s="33">
        <f>_xlfn.XLOOKUP(B230,基本情報!$C$3:$C$84,基本情報!$A$3:$A$84)</f>
        <v>39</v>
      </c>
      <c r="B230" s="11" t="s">
        <v>57</v>
      </c>
      <c r="C230" s="11" t="s">
        <v>58</v>
      </c>
      <c r="D230" s="2" t="s">
        <v>1467</v>
      </c>
      <c r="F230" s="5"/>
    </row>
    <row r="231" spans="1:6" ht="36" x14ac:dyDescent="0.45">
      <c r="A231" s="33">
        <f>_xlfn.XLOOKUP(B231,基本情報!$C$3:$C$84,基本情報!$A$3:$A$84)</f>
        <v>39</v>
      </c>
      <c r="B231" s="1" t="s">
        <v>57</v>
      </c>
      <c r="C231" s="1" t="s">
        <v>58</v>
      </c>
      <c r="D231" s="2" t="s">
        <v>1468</v>
      </c>
      <c r="F231" s="5"/>
    </row>
    <row r="232" spans="1:6" ht="36" x14ac:dyDescent="0.45">
      <c r="A232" s="33">
        <f>_xlfn.XLOOKUP(B232,基本情報!$C$3:$C$84,基本情報!$A$3:$A$84)</f>
        <v>39</v>
      </c>
      <c r="B232" s="1" t="s">
        <v>57</v>
      </c>
      <c r="C232" s="1" t="s">
        <v>58</v>
      </c>
      <c r="D232" s="2" t="s">
        <v>1031</v>
      </c>
      <c r="F232" s="5"/>
    </row>
    <row r="233" spans="1:6" ht="36" x14ac:dyDescent="0.45">
      <c r="A233" s="33">
        <f>_xlfn.XLOOKUP(B233,基本情報!$C$3:$C$84,基本情報!$A$3:$A$84)</f>
        <v>39</v>
      </c>
      <c r="B233" s="1" t="s">
        <v>57</v>
      </c>
      <c r="C233" s="1" t="s">
        <v>58</v>
      </c>
      <c r="D233" s="2" t="s">
        <v>1022</v>
      </c>
      <c r="F233" s="5"/>
    </row>
    <row r="234" spans="1:6" ht="36" x14ac:dyDescent="0.45">
      <c r="A234" s="33">
        <f>_xlfn.XLOOKUP(B234,基本情報!$C$3:$C$84,基本情報!$A$3:$A$84)</f>
        <v>39</v>
      </c>
      <c r="B234" s="1" t="s">
        <v>57</v>
      </c>
      <c r="C234" s="1" t="s">
        <v>58</v>
      </c>
      <c r="D234" s="2" t="s">
        <v>1032</v>
      </c>
      <c r="F234" s="5"/>
    </row>
    <row r="235" spans="1:6" ht="36" x14ac:dyDescent="0.45">
      <c r="A235" s="33">
        <f>_xlfn.XLOOKUP(B235,基本情報!$C$3:$C$84,基本情報!$A$3:$A$84)</f>
        <v>40</v>
      </c>
      <c r="B235" s="1" t="s">
        <v>195</v>
      </c>
      <c r="C235" s="1" t="s">
        <v>196</v>
      </c>
      <c r="D235" s="2" t="s">
        <v>1469</v>
      </c>
      <c r="F235" s="5"/>
    </row>
    <row r="236" spans="1:6" ht="36" x14ac:dyDescent="0.45">
      <c r="A236" s="33">
        <f>_xlfn.XLOOKUP(B236,基本情報!$C$3:$C$84,基本情報!$A$3:$A$84)</f>
        <v>40</v>
      </c>
      <c r="B236" s="1" t="s">
        <v>195</v>
      </c>
      <c r="C236" s="1" t="s">
        <v>196</v>
      </c>
      <c r="D236" s="2" t="s">
        <v>1470</v>
      </c>
      <c r="F236" s="5"/>
    </row>
    <row r="237" spans="1:6" ht="36" x14ac:dyDescent="0.45">
      <c r="A237" s="33">
        <f>_xlfn.XLOOKUP(B237,基本情報!$C$3:$C$84,基本情報!$A$3:$A$84)</f>
        <v>40</v>
      </c>
      <c r="B237" s="1" t="s">
        <v>195</v>
      </c>
      <c r="C237" s="1" t="s">
        <v>196</v>
      </c>
      <c r="D237" s="2" t="s">
        <v>1397</v>
      </c>
      <c r="F237" s="5"/>
    </row>
    <row r="238" spans="1:6" ht="36" x14ac:dyDescent="0.45">
      <c r="A238" s="33">
        <f>_xlfn.XLOOKUP(B238,基本情報!$C$3:$C$84,基本情報!$A$3:$A$84)</f>
        <v>40</v>
      </c>
      <c r="B238" s="1" t="s">
        <v>195</v>
      </c>
      <c r="C238" s="1" t="s">
        <v>196</v>
      </c>
      <c r="D238" s="2" t="s">
        <v>1431</v>
      </c>
      <c r="F238" s="5"/>
    </row>
    <row r="239" spans="1:6" ht="36" x14ac:dyDescent="0.45">
      <c r="A239" s="33">
        <f>_xlfn.XLOOKUP(B239,基本情報!$C$3:$C$84,基本情報!$A$3:$A$84)</f>
        <v>40</v>
      </c>
      <c r="B239" s="11" t="s">
        <v>195</v>
      </c>
      <c r="C239" s="11" t="s">
        <v>196</v>
      </c>
      <c r="D239" s="2" t="s">
        <v>722</v>
      </c>
      <c r="F239" s="5"/>
    </row>
    <row r="240" spans="1:6" ht="36" x14ac:dyDescent="0.45">
      <c r="A240" s="33">
        <f>_xlfn.XLOOKUP(B240,基本情報!$C$3:$C$84,基本情報!$A$3:$A$84)</f>
        <v>40</v>
      </c>
      <c r="B240" s="11" t="s">
        <v>195</v>
      </c>
      <c r="C240" s="11" t="s">
        <v>196</v>
      </c>
      <c r="D240" s="2" t="s">
        <v>1411</v>
      </c>
      <c r="F240" s="5"/>
    </row>
    <row r="241" spans="1:6" ht="36" x14ac:dyDescent="0.45">
      <c r="A241" s="33">
        <f>_xlfn.XLOOKUP(B241,基本情報!$C$3:$C$84,基本情報!$A$3:$A$84)</f>
        <v>40</v>
      </c>
      <c r="B241" s="13" t="s">
        <v>195</v>
      </c>
      <c r="C241" s="13" t="s">
        <v>196</v>
      </c>
      <c r="D241" s="2" t="s">
        <v>1356</v>
      </c>
      <c r="F241" s="5"/>
    </row>
    <row r="242" spans="1:6" ht="36" x14ac:dyDescent="0.45">
      <c r="A242" s="33">
        <f>_xlfn.XLOOKUP(B242,基本情報!$C$3:$C$84,基本情報!$A$3:$A$84)</f>
        <v>40</v>
      </c>
      <c r="B242" s="1" t="s">
        <v>195</v>
      </c>
      <c r="C242" s="1" t="s">
        <v>196</v>
      </c>
      <c r="D242" s="2" t="s">
        <v>1351</v>
      </c>
      <c r="F242" s="5"/>
    </row>
    <row r="243" spans="1:6" ht="36" x14ac:dyDescent="0.45">
      <c r="A243" s="33">
        <f>_xlfn.XLOOKUP(B243,基本情報!$C$3:$C$84,基本情報!$A$3:$A$84)</f>
        <v>40</v>
      </c>
      <c r="B243" s="13" t="s">
        <v>195</v>
      </c>
      <c r="C243" s="13" t="s">
        <v>196</v>
      </c>
      <c r="D243" s="2" t="s">
        <v>1030</v>
      </c>
      <c r="F243" s="5"/>
    </row>
    <row r="244" spans="1:6" x14ac:dyDescent="0.45">
      <c r="A244" s="33">
        <f>_xlfn.XLOOKUP(B244,基本情報!$C$3:$C$84,基本情報!$A$3:$A$84)</f>
        <v>41</v>
      </c>
      <c r="B244" s="13" t="s">
        <v>200</v>
      </c>
      <c r="C244" s="13" t="s">
        <v>201</v>
      </c>
      <c r="D244" s="2" t="s">
        <v>397</v>
      </c>
      <c r="F244" s="5"/>
    </row>
    <row r="245" spans="1:6" ht="36" x14ac:dyDescent="0.45">
      <c r="A245" s="33">
        <f>_xlfn.XLOOKUP(B245,基本情報!$C$3:$C$84,基本情報!$A$3:$A$84)</f>
        <v>42</v>
      </c>
      <c r="B245" s="13" t="s">
        <v>205</v>
      </c>
      <c r="C245" s="13" t="s">
        <v>206</v>
      </c>
      <c r="D245" s="2" t="s">
        <v>397</v>
      </c>
      <c r="F245" s="5"/>
    </row>
    <row r="246" spans="1:6" ht="36" x14ac:dyDescent="0.45">
      <c r="A246" s="33">
        <f>_xlfn.XLOOKUP(B246,基本情報!$C$3:$C$84,基本情報!$A$3:$A$84)</f>
        <v>43</v>
      </c>
      <c r="B246" s="11" t="s">
        <v>210</v>
      </c>
      <c r="C246" s="11" t="s">
        <v>211</v>
      </c>
      <c r="D246" s="2" t="s">
        <v>397</v>
      </c>
      <c r="F246" s="5"/>
    </row>
    <row r="247" spans="1:6" x14ac:dyDescent="0.45">
      <c r="A247" s="33">
        <f>_xlfn.XLOOKUP(B247,基本情報!$C$3:$C$84,基本情報!$A$3:$A$84)</f>
        <v>44</v>
      </c>
      <c r="B247" s="13" t="s">
        <v>215</v>
      </c>
      <c r="C247" s="13" t="s">
        <v>216</v>
      </c>
      <c r="D247" s="2" t="s">
        <v>408</v>
      </c>
      <c r="F247" s="5"/>
    </row>
    <row r="248" spans="1:6" x14ac:dyDescent="0.45">
      <c r="A248" s="33">
        <f>_xlfn.XLOOKUP(B248,基本情報!$C$3:$C$84,基本情報!$A$3:$A$84)</f>
        <v>44</v>
      </c>
      <c r="B248" s="1" t="s">
        <v>215</v>
      </c>
      <c r="C248" s="1" t="s">
        <v>216</v>
      </c>
      <c r="D248" s="2" t="s">
        <v>409</v>
      </c>
      <c r="F248" s="5"/>
    </row>
    <row r="249" spans="1:6" x14ac:dyDescent="0.45">
      <c r="A249" s="33">
        <f>_xlfn.XLOOKUP(B249,基本情報!$C$3:$C$84,基本情報!$A$3:$A$84)</f>
        <v>44</v>
      </c>
      <c r="B249" s="1" t="s">
        <v>215</v>
      </c>
      <c r="C249" s="1" t="s">
        <v>216</v>
      </c>
      <c r="D249" s="2" t="s">
        <v>443</v>
      </c>
      <c r="E249" s="56"/>
      <c r="F249" s="5"/>
    </row>
    <row r="250" spans="1:6" ht="36" x14ac:dyDescent="0.45">
      <c r="A250" s="33">
        <f>_xlfn.XLOOKUP(B250,基本情報!$C$3:$C$84,基本情報!$A$3:$A$84)</f>
        <v>45</v>
      </c>
      <c r="B250" s="1" t="s">
        <v>220</v>
      </c>
      <c r="C250" s="1" t="s">
        <v>221</v>
      </c>
      <c r="D250" s="2" t="s">
        <v>1033</v>
      </c>
      <c r="E250" s="56"/>
      <c r="F250" s="5"/>
    </row>
    <row r="251" spans="1:6" ht="36" x14ac:dyDescent="0.45">
      <c r="A251" s="33">
        <f>_xlfn.XLOOKUP(B251,基本情報!$C$3:$C$84,基本情報!$A$3:$A$84)</f>
        <v>45</v>
      </c>
      <c r="B251" s="1" t="s">
        <v>220</v>
      </c>
      <c r="C251" s="1" t="s">
        <v>221</v>
      </c>
      <c r="D251" s="2" t="s">
        <v>1431</v>
      </c>
      <c r="F251" s="5"/>
    </row>
    <row r="252" spans="1:6" ht="36" x14ac:dyDescent="0.45">
      <c r="A252" s="33">
        <f>_xlfn.XLOOKUP(B252,基本情報!$C$3:$C$84,基本情報!$A$3:$A$84)</f>
        <v>45</v>
      </c>
      <c r="B252" s="1" t="s">
        <v>220</v>
      </c>
      <c r="C252" s="1" t="s">
        <v>221</v>
      </c>
      <c r="D252" s="2" t="s">
        <v>1388</v>
      </c>
      <c r="F252" s="5"/>
    </row>
    <row r="253" spans="1:6" ht="36" x14ac:dyDescent="0.45">
      <c r="A253" s="33">
        <f>_xlfn.XLOOKUP(B253,基本情報!$C$3:$C$84,基本情報!$A$3:$A$84)</f>
        <v>45</v>
      </c>
      <c r="B253" s="11" t="s">
        <v>220</v>
      </c>
      <c r="C253" s="11" t="s">
        <v>221</v>
      </c>
      <c r="D253" s="2" t="s">
        <v>1397</v>
      </c>
      <c r="F253" s="5"/>
    </row>
    <row r="254" spans="1:6" ht="36" x14ac:dyDescent="0.45">
      <c r="A254" s="33">
        <f>_xlfn.XLOOKUP(B254,基本情報!$C$3:$C$84,基本情報!$A$3:$A$84)</f>
        <v>45</v>
      </c>
      <c r="B254" s="11" t="s">
        <v>220</v>
      </c>
      <c r="C254" s="11" t="s">
        <v>221</v>
      </c>
      <c r="D254" s="2" t="s">
        <v>1041</v>
      </c>
      <c r="F254" s="5"/>
    </row>
    <row r="255" spans="1:6" ht="36" x14ac:dyDescent="0.45">
      <c r="A255" s="33">
        <f>_xlfn.XLOOKUP(B255,基本情報!$C$3:$C$84,基本情報!$A$3:$A$84)</f>
        <v>45</v>
      </c>
      <c r="B255" s="11" t="s">
        <v>220</v>
      </c>
      <c r="C255" s="11" t="s">
        <v>221</v>
      </c>
      <c r="D255" s="2" t="s">
        <v>1099</v>
      </c>
      <c r="F255" s="5"/>
    </row>
    <row r="256" spans="1:6" ht="36" x14ac:dyDescent="0.45">
      <c r="A256" s="33">
        <f>_xlfn.XLOOKUP(B256,基本情報!$C$3:$C$84,基本情報!$A$3:$A$84)</f>
        <v>45</v>
      </c>
      <c r="B256" s="1" t="s">
        <v>220</v>
      </c>
      <c r="C256" s="1" t="s">
        <v>221</v>
      </c>
      <c r="D256" s="2" t="s">
        <v>1115</v>
      </c>
      <c r="E256" s="56"/>
      <c r="F256" s="5"/>
    </row>
    <row r="257" spans="1:6" ht="36" x14ac:dyDescent="0.45">
      <c r="A257" s="33">
        <f>_xlfn.XLOOKUP(B257,基本情報!$C$3:$C$84,基本情報!$A$3:$A$84)</f>
        <v>45</v>
      </c>
      <c r="B257" s="13" t="s">
        <v>220</v>
      </c>
      <c r="C257" s="13" t="s">
        <v>221</v>
      </c>
      <c r="D257" s="2" t="s">
        <v>1116</v>
      </c>
      <c r="E257" s="56"/>
      <c r="F257" s="5"/>
    </row>
    <row r="258" spans="1:6" ht="36" x14ac:dyDescent="0.45">
      <c r="A258" s="33">
        <f>_xlfn.XLOOKUP(B258,基本情報!$C$3:$C$84,基本情報!$A$3:$A$84)</f>
        <v>45</v>
      </c>
      <c r="B258" s="1" t="s">
        <v>220</v>
      </c>
      <c r="C258" s="1" t="s">
        <v>221</v>
      </c>
      <c r="D258" s="2" t="s">
        <v>1117</v>
      </c>
      <c r="F258" s="5"/>
    </row>
    <row r="259" spans="1:6" ht="36" x14ac:dyDescent="0.45">
      <c r="A259" s="33">
        <f>_xlfn.XLOOKUP(B259,基本情報!$C$3:$C$84,基本情報!$A$3:$A$84)</f>
        <v>46</v>
      </c>
      <c r="B259" s="1" t="s">
        <v>225</v>
      </c>
      <c r="C259" s="1" t="s">
        <v>226</v>
      </c>
      <c r="D259" s="2" t="s">
        <v>1100</v>
      </c>
      <c r="F259" s="5"/>
    </row>
    <row r="260" spans="1:6" ht="36" x14ac:dyDescent="0.45">
      <c r="A260" s="33">
        <f>_xlfn.XLOOKUP(B260,基本情報!$C$3:$C$84,基本情報!$A$3:$A$84)</f>
        <v>46</v>
      </c>
      <c r="B260" s="1" t="s">
        <v>225</v>
      </c>
      <c r="C260" s="1" t="s">
        <v>226</v>
      </c>
      <c r="D260" s="2" t="s">
        <v>1101</v>
      </c>
      <c r="E260" s="56"/>
      <c r="F260" s="5"/>
    </row>
    <row r="261" spans="1:6" ht="36" x14ac:dyDescent="0.45">
      <c r="A261" s="33">
        <f>_xlfn.XLOOKUP(B261,基本情報!$C$3:$C$84,基本情報!$A$3:$A$84)</f>
        <v>46</v>
      </c>
      <c r="B261" s="11" t="s">
        <v>225</v>
      </c>
      <c r="C261" s="11" t="s">
        <v>226</v>
      </c>
      <c r="D261" s="2" t="s">
        <v>444</v>
      </c>
      <c r="F261" s="5"/>
    </row>
    <row r="262" spans="1:6" ht="36" x14ac:dyDescent="0.45">
      <c r="A262" s="33">
        <f>_xlfn.XLOOKUP(B262,基本情報!$C$3:$C$84,基本情報!$A$3:$A$84)</f>
        <v>46</v>
      </c>
      <c r="B262" s="11" t="s">
        <v>225</v>
      </c>
      <c r="C262" s="11" t="s">
        <v>226</v>
      </c>
      <c r="D262" s="2" t="s">
        <v>1034</v>
      </c>
      <c r="E262" s="4"/>
      <c r="F262" s="5"/>
    </row>
    <row r="263" spans="1:6" ht="36" x14ac:dyDescent="0.45">
      <c r="A263" s="33">
        <f>_xlfn.XLOOKUP(B263,基本情報!$C$3:$C$84,基本情報!$A$3:$A$84)</f>
        <v>46</v>
      </c>
      <c r="B263" s="33" t="s">
        <v>225</v>
      </c>
      <c r="C263" s="33" t="s">
        <v>226</v>
      </c>
      <c r="D263" s="2" t="s">
        <v>1403</v>
      </c>
      <c r="E263" s="4"/>
      <c r="F263" s="5"/>
    </row>
    <row r="264" spans="1:6" ht="36" x14ac:dyDescent="0.45">
      <c r="A264" s="33">
        <f>_xlfn.XLOOKUP(B264,基本情報!$C$3:$C$84,基本情報!$A$3:$A$84)</f>
        <v>46</v>
      </c>
      <c r="B264" s="33" t="s">
        <v>225</v>
      </c>
      <c r="C264" s="33" t="s">
        <v>226</v>
      </c>
      <c r="D264" s="2" t="s">
        <v>434</v>
      </c>
      <c r="E264" s="56"/>
      <c r="F264" s="5"/>
    </row>
    <row r="265" spans="1:6" ht="36" x14ac:dyDescent="0.45">
      <c r="A265" s="33">
        <f>_xlfn.XLOOKUP(B265,基本情報!$C$3:$C$84,基本情報!$A$3:$A$84)</f>
        <v>46</v>
      </c>
      <c r="B265" s="33" t="s">
        <v>225</v>
      </c>
      <c r="C265" s="33" t="s">
        <v>226</v>
      </c>
      <c r="D265" s="2" t="s">
        <v>1035</v>
      </c>
      <c r="E265" s="56"/>
      <c r="F265" s="5"/>
    </row>
    <row r="266" spans="1:6" ht="36" x14ac:dyDescent="0.45">
      <c r="A266" s="33">
        <f>_xlfn.XLOOKUP(B266,基本情報!$C$3:$C$84,基本情報!$A$3:$A$84)</f>
        <v>46</v>
      </c>
      <c r="B266" s="33" t="s">
        <v>225</v>
      </c>
      <c r="C266" s="33" t="s">
        <v>226</v>
      </c>
      <c r="D266" s="2" t="s">
        <v>1036</v>
      </c>
      <c r="E266" s="56"/>
      <c r="F266" s="5"/>
    </row>
    <row r="267" spans="1:6" ht="36" x14ac:dyDescent="0.45">
      <c r="A267" s="33">
        <f>_xlfn.XLOOKUP(B267,基本情報!$C$3:$C$84,基本情報!$A$3:$A$84)</f>
        <v>46</v>
      </c>
      <c r="B267" s="33" t="s">
        <v>225</v>
      </c>
      <c r="C267" s="33" t="s">
        <v>226</v>
      </c>
      <c r="D267" s="2" t="s">
        <v>1472</v>
      </c>
      <c r="E267" s="56"/>
      <c r="F267" s="5"/>
    </row>
    <row r="268" spans="1:6" ht="36" x14ac:dyDescent="0.45">
      <c r="A268" s="33">
        <f>_xlfn.XLOOKUP(B268,基本情報!$C$3:$C$84,基本情報!$A$3:$A$84)</f>
        <v>46</v>
      </c>
      <c r="B268" s="33" t="s">
        <v>225</v>
      </c>
      <c r="C268" s="33" t="s">
        <v>226</v>
      </c>
      <c r="D268" s="2" t="s">
        <v>1473</v>
      </c>
      <c r="E268" s="56"/>
      <c r="F268" s="5"/>
    </row>
    <row r="269" spans="1:6" ht="36" x14ac:dyDescent="0.45">
      <c r="A269" s="33">
        <f>_xlfn.XLOOKUP(B269,基本情報!$C$3:$C$84,基本情報!$A$3:$A$84)</f>
        <v>47</v>
      </c>
      <c r="B269" s="33" t="s">
        <v>229</v>
      </c>
      <c r="C269" s="33" t="s">
        <v>230</v>
      </c>
      <c r="D269" s="2" t="s">
        <v>1102</v>
      </c>
      <c r="E269" s="55"/>
      <c r="F269" s="5"/>
    </row>
    <row r="270" spans="1:6" ht="36" x14ac:dyDescent="0.45">
      <c r="A270" s="33">
        <f>_xlfn.XLOOKUP(B270,基本情報!$C$3:$C$84,基本情報!$A$3:$A$84)</f>
        <v>47</v>
      </c>
      <c r="B270" s="33" t="s">
        <v>229</v>
      </c>
      <c r="C270" s="33" t="s">
        <v>230</v>
      </c>
      <c r="D270" s="2" t="s">
        <v>1103</v>
      </c>
      <c r="E270" s="55"/>
      <c r="F270" s="5"/>
    </row>
    <row r="271" spans="1:6" ht="36" x14ac:dyDescent="0.45">
      <c r="A271" s="33">
        <f>_xlfn.XLOOKUP(B271,基本情報!$C$3:$C$84,基本情報!$A$3:$A$84)</f>
        <v>47</v>
      </c>
      <c r="B271" s="33" t="s">
        <v>229</v>
      </c>
      <c r="C271" s="33" t="s">
        <v>230</v>
      </c>
      <c r="D271" s="2" t="s">
        <v>1104</v>
      </c>
      <c r="F271" s="5"/>
    </row>
    <row r="272" spans="1:6" ht="36" x14ac:dyDescent="0.45">
      <c r="A272" s="33">
        <f>_xlfn.XLOOKUP(B272,基本情報!$C$3:$C$84,基本情報!$A$3:$A$84)</f>
        <v>47</v>
      </c>
      <c r="B272" s="33" t="s">
        <v>229</v>
      </c>
      <c r="C272" s="33" t="s">
        <v>230</v>
      </c>
      <c r="D272" s="2" t="s">
        <v>445</v>
      </c>
      <c r="F272" s="5"/>
    </row>
    <row r="273" spans="1:6" ht="36" x14ac:dyDescent="0.45">
      <c r="A273" s="33">
        <f>_xlfn.XLOOKUP(B273,基本情報!$C$3:$C$84,基本情報!$A$3:$A$84)</f>
        <v>47</v>
      </c>
      <c r="B273" s="1" t="s">
        <v>229</v>
      </c>
      <c r="C273" s="1" t="s">
        <v>230</v>
      </c>
      <c r="D273" s="2" t="s">
        <v>1105</v>
      </c>
      <c r="E273" s="55"/>
      <c r="F273" s="5"/>
    </row>
    <row r="274" spans="1:6" ht="36" x14ac:dyDescent="0.45">
      <c r="A274" s="33">
        <f>_xlfn.XLOOKUP(B274,基本情報!$C$3:$C$84,基本情報!$A$3:$A$84)</f>
        <v>47</v>
      </c>
      <c r="B274" s="11" t="s">
        <v>229</v>
      </c>
      <c r="C274" s="11" t="s">
        <v>230</v>
      </c>
      <c r="D274" s="2" t="s">
        <v>1150</v>
      </c>
      <c r="F274" s="5"/>
    </row>
    <row r="275" spans="1:6" ht="36" x14ac:dyDescent="0.45">
      <c r="A275" s="33">
        <f>_xlfn.XLOOKUP(B275,基本情報!$C$3:$C$84,基本情報!$A$3:$A$84)</f>
        <v>47</v>
      </c>
      <c r="B275" s="1" t="s">
        <v>229</v>
      </c>
      <c r="C275" s="1" t="s">
        <v>230</v>
      </c>
      <c r="D275" s="2" t="s">
        <v>1037</v>
      </c>
      <c r="E275" s="55"/>
      <c r="F275" s="5"/>
    </row>
    <row r="276" spans="1:6" ht="36" x14ac:dyDescent="0.45">
      <c r="A276" s="33">
        <f>_xlfn.XLOOKUP(B276,基本情報!$C$3:$C$84,基本情報!$A$3:$A$84)</f>
        <v>48</v>
      </c>
      <c r="B276" s="1" t="s">
        <v>1322</v>
      </c>
      <c r="C276" s="1" t="s">
        <v>234</v>
      </c>
      <c r="D276" s="2" t="s">
        <v>1295</v>
      </c>
      <c r="E276" s="55"/>
      <c r="F276" s="5"/>
    </row>
    <row r="277" spans="1:6" ht="36" x14ac:dyDescent="0.45">
      <c r="A277" s="33">
        <f>_xlfn.XLOOKUP(B277,基本情報!$C$3:$C$84,基本情報!$A$3:$A$84)</f>
        <v>48</v>
      </c>
      <c r="B277" s="33" t="s">
        <v>1322</v>
      </c>
      <c r="C277" s="1" t="s">
        <v>234</v>
      </c>
      <c r="D277" s="2" t="s">
        <v>1288</v>
      </c>
      <c r="E277" s="55"/>
      <c r="F277" s="5"/>
    </row>
    <row r="278" spans="1:6" ht="36" x14ac:dyDescent="0.45">
      <c r="A278" s="33">
        <f>_xlfn.XLOOKUP(B278,基本情報!$C$3:$C$84,基本情報!$A$3:$A$84)</f>
        <v>48</v>
      </c>
      <c r="B278" s="33" t="s">
        <v>1322</v>
      </c>
      <c r="C278" s="11" t="s">
        <v>234</v>
      </c>
      <c r="D278" s="2" t="s">
        <v>1446</v>
      </c>
      <c r="E278" s="55"/>
      <c r="F278" s="5"/>
    </row>
    <row r="279" spans="1:6" ht="36" x14ac:dyDescent="0.45">
      <c r="A279" s="33">
        <f>_xlfn.XLOOKUP(B279,基本情報!$C$3:$C$84,基本情報!$A$3:$A$84)</f>
        <v>48</v>
      </c>
      <c r="B279" s="33" t="s">
        <v>1322</v>
      </c>
      <c r="C279" s="1" t="s">
        <v>234</v>
      </c>
      <c r="D279" s="2" t="s">
        <v>1444</v>
      </c>
      <c r="E279" s="55"/>
      <c r="F279" s="5"/>
    </row>
    <row r="280" spans="1:6" ht="36" x14ac:dyDescent="0.45">
      <c r="A280" s="33">
        <f>_xlfn.XLOOKUP(B280,基本情報!$C$3:$C$84,基本情報!$A$3:$A$84)</f>
        <v>48</v>
      </c>
      <c r="B280" s="33" t="s">
        <v>1322</v>
      </c>
      <c r="C280" s="11" t="s">
        <v>234</v>
      </c>
      <c r="D280" s="2" t="s">
        <v>1289</v>
      </c>
      <c r="E280" s="55"/>
      <c r="F280" s="5"/>
    </row>
    <row r="281" spans="1:6" ht="36" x14ac:dyDescent="0.45">
      <c r="A281" s="33">
        <f>_xlfn.XLOOKUP(B281,基本情報!$C$3:$C$84,基本情報!$A$3:$A$84)</f>
        <v>48</v>
      </c>
      <c r="B281" s="33" t="s">
        <v>1322</v>
      </c>
      <c r="C281" s="1" t="s">
        <v>234</v>
      </c>
      <c r="D281" s="2" t="s">
        <v>1292</v>
      </c>
      <c r="E281" s="55"/>
      <c r="F281" s="5"/>
    </row>
    <row r="282" spans="1:6" ht="36" x14ac:dyDescent="0.45">
      <c r="A282" s="33">
        <f>_xlfn.XLOOKUP(B282,基本情報!$C$3:$C$84,基本情報!$A$3:$A$84)</f>
        <v>49</v>
      </c>
      <c r="B282" s="11" t="s">
        <v>1323</v>
      </c>
      <c r="C282" s="11" t="s">
        <v>234</v>
      </c>
      <c r="D282" s="2" t="s">
        <v>1288</v>
      </c>
      <c r="F282" s="5"/>
    </row>
    <row r="283" spans="1:6" ht="36" x14ac:dyDescent="0.45">
      <c r="A283" s="33">
        <f>_xlfn.XLOOKUP(B283,基本情報!$C$3:$C$84,基本情報!$A$3:$A$84)</f>
        <v>49</v>
      </c>
      <c r="B283" s="33" t="s">
        <v>1323</v>
      </c>
      <c r="C283" s="1" t="s">
        <v>234</v>
      </c>
      <c r="D283" s="2" t="s">
        <v>1446</v>
      </c>
      <c r="F283" s="5"/>
    </row>
    <row r="284" spans="1:6" ht="36" x14ac:dyDescent="0.45">
      <c r="A284" s="33">
        <f>_xlfn.XLOOKUP(B284,基本情報!$C$3:$C$84,基本情報!$A$3:$A$84)</f>
        <v>49</v>
      </c>
      <c r="B284" s="33" t="s">
        <v>1323</v>
      </c>
      <c r="C284" s="1" t="s">
        <v>234</v>
      </c>
      <c r="D284" s="2" t="s">
        <v>1444</v>
      </c>
      <c r="F284" s="5"/>
    </row>
    <row r="285" spans="1:6" ht="36" x14ac:dyDescent="0.45">
      <c r="A285" s="33">
        <f>_xlfn.XLOOKUP(B285,基本情報!$C$3:$C$84,基本情報!$A$3:$A$84)</f>
        <v>49</v>
      </c>
      <c r="B285" s="33" t="s">
        <v>1323</v>
      </c>
      <c r="C285" s="11" t="s">
        <v>234</v>
      </c>
      <c r="D285" s="2" t="s">
        <v>1289</v>
      </c>
      <c r="F285" s="5"/>
    </row>
    <row r="286" spans="1:6" ht="36" x14ac:dyDescent="0.45">
      <c r="A286" s="33">
        <f>_xlfn.XLOOKUP(B286,基本情報!$C$3:$C$84,基本情報!$A$3:$A$84)</f>
        <v>49</v>
      </c>
      <c r="B286" s="33" t="s">
        <v>1323</v>
      </c>
      <c r="C286" s="11" t="s">
        <v>234</v>
      </c>
      <c r="D286" s="2" t="s">
        <v>1292</v>
      </c>
      <c r="F286" s="5"/>
    </row>
    <row r="287" spans="1:6" ht="36" x14ac:dyDescent="0.45">
      <c r="A287" s="33">
        <f>_xlfn.XLOOKUP(B287,基本情報!$C$3:$C$84,基本情報!$A$3:$A$84)</f>
        <v>50</v>
      </c>
      <c r="B287" s="13" t="s">
        <v>238</v>
      </c>
      <c r="C287" s="13" t="s">
        <v>239</v>
      </c>
      <c r="D287" s="2" t="s">
        <v>1472</v>
      </c>
      <c r="F287" s="5"/>
    </row>
    <row r="288" spans="1:6" ht="36" x14ac:dyDescent="0.45">
      <c r="A288" s="33">
        <f>_xlfn.XLOOKUP(B288,基本情報!$C$3:$C$84,基本情報!$A$3:$A$84)</f>
        <v>50</v>
      </c>
      <c r="B288" s="11" t="s">
        <v>238</v>
      </c>
      <c r="C288" s="11" t="s">
        <v>239</v>
      </c>
      <c r="D288" s="2" t="s">
        <v>1474</v>
      </c>
      <c r="F288" s="5"/>
    </row>
    <row r="289" spans="1:6" ht="36" x14ac:dyDescent="0.45">
      <c r="A289" s="33">
        <f>_xlfn.XLOOKUP(B289,基本情報!$C$3:$C$84,基本情報!$A$3:$A$84)</f>
        <v>50</v>
      </c>
      <c r="B289" s="1" t="s">
        <v>238</v>
      </c>
      <c r="C289" s="1" t="s">
        <v>239</v>
      </c>
      <c r="D289" s="2" t="s">
        <v>1476</v>
      </c>
      <c r="F289" s="5"/>
    </row>
    <row r="290" spans="1:6" ht="36" x14ac:dyDescent="0.45">
      <c r="A290" s="33">
        <f>_xlfn.XLOOKUP(B290,基本情報!$C$3:$C$84,基本情報!$A$3:$A$84)</f>
        <v>50</v>
      </c>
      <c r="B290" s="1" t="s">
        <v>238</v>
      </c>
      <c r="C290" s="1" t="s">
        <v>239</v>
      </c>
      <c r="D290" s="2" t="s">
        <v>1465</v>
      </c>
      <c r="F290" s="5"/>
    </row>
    <row r="291" spans="1:6" ht="36" x14ac:dyDescent="0.45">
      <c r="A291" s="33">
        <f>_xlfn.XLOOKUP(B291,基本情報!$C$3:$C$84,基本情報!$A$3:$A$84)</f>
        <v>50</v>
      </c>
      <c r="B291" s="1" t="s">
        <v>238</v>
      </c>
      <c r="C291" s="1" t="s">
        <v>239</v>
      </c>
      <c r="D291" s="2" t="s">
        <v>1464</v>
      </c>
      <c r="F291" s="5"/>
    </row>
    <row r="292" spans="1:6" ht="36" x14ac:dyDescent="0.45">
      <c r="A292" s="33">
        <f>_xlfn.XLOOKUP(B292,基本情報!$C$3:$C$84,基本情報!$A$3:$A$84)</f>
        <v>50</v>
      </c>
      <c r="B292" s="1" t="s">
        <v>238</v>
      </c>
      <c r="C292" s="1" t="s">
        <v>239</v>
      </c>
      <c r="D292" s="2" t="s">
        <v>1038</v>
      </c>
      <c r="F292" s="5"/>
    </row>
    <row r="293" spans="1:6" ht="36" x14ac:dyDescent="0.45">
      <c r="A293" s="33">
        <f>_xlfn.XLOOKUP(B293,基本情報!$C$3:$C$84,基本情報!$A$3:$A$84)</f>
        <v>50</v>
      </c>
      <c r="B293" s="1" t="s">
        <v>238</v>
      </c>
      <c r="C293" s="1" t="s">
        <v>239</v>
      </c>
      <c r="D293" s="2" t="s">
        <v>1292</v>
      </c>
      <c r="F293" s="5"/>
    </row>
    <row r="294" spans="1:6" ht="36" x14ac:dyDescent="0.45">
      <c r="A294" s="33">
        <f>_xlfn.XLOOKUP(B294,基本情報!$C$3:$C$84,基本情報!$A$3:$A$84)</f>
        <v>50</v>
      </c>
      <c r="B294" s="1" t="s">
        <v>238</v>
      </c>
      <c r="C294" s="1" t="s">
        <v>239</v>
      </c>
      <c r="D294" s="2" t="s">
        <v>446</v>
      </c>
      <c r="F294" s="5"/>
    </row>
    <row r="295" spans="1:6" ht="36" x14ac:dyDescent="0.45">
      <c r="A295" s="33">
        <f>_xlfn.XLOOKUP(B295,基本情報!$C$3:$C$84,基本情報!$A$3:$A$84)</f>
        <v>50</v>
      </c>
      <c r="B295" s="1" t="s">
        <v>238</v>
      </c>
      <c r="C295" s="1" t="s">
        <v>239</v>
      </c>
      <c r="D295" s="2" t="s">
        <v>1448</v>
      </c>
      <c r="F295" s="5"/>
    </row>
    <row r="296" spans="1:6" x14ac:dyDescent="0.45">
      <c r="A296" s="33">
        <f>_xlfn.XLOOKUP(B296,基本情報!$C$3:$C$84,基本情報!$A$3:$A$84)</f>
        <v>51</v>
      </c>
      <c r="B296" s="1" t="s">
        <v>243</v>
      </c>
      <c r="C296" s="1" t="s">
        <v>244</v>
      </c>
      <c r="D296" s="2" t="s">
        <v>1475</v>
      </c>
      <c r="F296" s="5"/>
    </row>
    <row r="297" spans="1:6" x14ac:dyDescent="0.45">
      <c r="A297" s="33">
        <f>_xlfn.XLOOKUP(B297,基本情報!$C$3:$C$84,基本情報!$A$3:$A$84)</f>
        <v>51</v>
      </c>
      <c r="B297" s="1" t="s">
        <v>243</v>
      </c>
      <c r="C297" s="1" t="s">
        <v>244</v>
      </c>
      <c r="D297" s="2" t="s">
        <v>1436</v>
      </c>
      <c r="F297" s="5"/>
    </row>
    <row r="298" spans="1:6" x14ac:dyDescent="0.45">
      <c r="A298" s="33">
        <f>_xlfn.XLOOKUP(B298,基本情報!$C$3:$C$84,基本情報!$A$3:$A$84)</f>
        <v>51</v>
      </c>
      <c r="B298" s="1" t="s">
        <v>243</v>
      </c>
      <c r="C298" s="1" t="s">
        <v>244</v>
      </c>
      <c r="D298" s="2" t="s">
        <v>449</v>
      </c>
      <c r="F298" s="5"/>
    </row>
    <row r="299" spans="1:6" x14ac:dyDescent="0.45">
      <c r="A299" s="33">
        <f>_xlfn.XLOOKUP(B299,基本情報!$C$3:$C$84,基本情報!$A$3:$A$84)</f>
        <v>51</v>
      </c>
      <c r="B299" s="1" t="s">
        <v>243</v>
      </c>
      <c r="C299" s="1" t="s">
        <v>244</v>
      </c>
      <c r="D299" s="2" t="s">
        <v>1106</v>
      </c>
      <c r="F299" s="5"/>
    </row>
    <row r="300" spans="1:6" x14ac:dyDescent="0.45">
      <c r="A300" s="33">
        <f>_xlfn.XLOOKUP(B300,基本情報!$C$3:$C$84,基本情報!$A$3:$A$84)</f>
        <v>51</v>
      </c>
      <c r="B300" s="1" t="s">
        <v>243</v>
      </c>
      <c r="C300" s="1" t="s">
        <v>244</v>
      </c>
      <c r="D300" s="2" t="s">
        <v>1107</v>
      </c>
      <c r="F300" s="5"/>
    </row>
    <row r="301" spans="1:6" x14ac:dyDescent="0.45">
      <c r="A301" s="33">
        <f>_xlfn.XLOOKUP(B301,基本情報!$C$3:$C$84,基本情報!$A$3:$A$84)</f>
        <v>51</v>
      </c>
      <c r="B301" s="11" t="s">
        <v>243</v>
      </c>
      <c r="C301" s="11" t="s">
        <v>244</v>
      </c>
      <c r="D301" s="2" t="s">
        <v>1038</v>
      </c>
      <c r="F301" s="5"/>
    </row>
    <row r="302" spans="1:6" x14ac:dyDescent="0.45">
      <c r="A302" s="33">
        <f>_xlfn.XLOOKUP(B302,基本情報!$C$3:$C$84,基本情報!$A$3:$A$84)</f>
        <v>52</v>
      </c>
      <c r="B302" s="11" t="s">
        <v>248</v>
      </c>
      <c r="C302" s="11" t="s">
        <v>249</v>
      </c>
      <c r="D302" s="2" t="s">
        <v>1471</v>
      </c>
      <c r="F302" s="5"/>
    </row>
    <row r="303" spans="1:6" x14ac:dyDescent="0.45">
      <c r="A303" s="33">
        <f>_xlfn.XLOOKUP(B303,基本情報!$C$3:$C$84,基本情報!$A$3:$A$84)</f>
        <v>52</v>
      </c>
      <c r="B303" s="11" t="s">
        <v>248</v>
      </c>
      <c r="C303" s="11" t="s">
        <v>249</v>
      </c>
      <c r="D303" s="2" t="s">
        <v>1477</v>
      </c>
      <c r="F303" s="5"/>
    </row>
    <row r="304" spans="1:6" x14ac:dyDescent="0.45">
      <c r="A304" s="33">
        <f>_xlfn.XLOOKUP(B304,基本情報!$C$3:$C$84,基本情報!$A$3:$A$84)</f>
        <v>52</v>
      </c>
      <c r="B304" s="11" t="s">
        <v>248</v>
      </c>
      <c r="C304" s="11" t="s">
        <v>249</v>
      </c>
      <c r="D304" s="2" t="s">
        <v>1478</v>
      </c>
      <c r="F304" s="5"/>
    </row>
    <row r="305" spans="1:6" x14ac:dyDescent="0.45">
      <c r="A305" s="33">
        <f>_xlfn.XLOOKUP(B305,基本情報!$C$3:$C$84,基本情報!$A$3:$A$84)</f>
        <v>52</v>
      </c>
      <c r="B305" s="1" t="s">
        <v>248</v>
      </c>
      <c r="C305" s="1" t="s">
        <v>249</v>
      </c>
      <c r="D305" s="2" t="s">
        <v>447</v>
      </c>
      <c r="F305" s="5"/>
    </row>
    <row r="306" spans="1:6" x14ac:dyDescent="0.45">
      <c r="A306" s="33">
        <f>_xlfn.XLOOKUP(B306,基本情報!$C$3:$C$84,基本情報!$A$3:$A$84)</f>
        <v>52</v>
      </c>
      <c r="B306" s="1" t="s">
        <v>248</v>
      </c>
      <c r="C306" s="1" t="s">
        <v>249</v>
      </c>
      <c r="D306" s="2" t="s">
        <v>448</v>
      </c>
      <c r="F306" s="5"/>
    </row>
    <row r="307" spans="1:6" x14ac:dyDescent="0.45">
      <c r="A307" s="33">
        <f>_xlfn.XLOOKUP(B307,基本情報!$C$3:$C$84,基本情報!$A$3:$A$84)</f>
        <v>52</v>
      </c>
      <c r="B307" s="1" t="s">
        <v>248</v>
      </c>
      <c r="C307" s="1" t="s">
        <v>249</v>
      </c>
      <c r="D307" s="2" t="s">
        <v>449</v>
      </c>
      <c r="F307" s="5"/>
    </row>
    <row r="308" spans="1:6" x14ac:dyDescent="0.45">
      <c r="A308" s="33">
        <f>_xlfn.XLOOKUP(B308,基本情報!$C$3:$C$84,基本情報!$A$3:$A$84)</f>
        <v>52</v>
      </c>
      <c r="B308" s="1" t="s">
        <v>248</v>
      </c>
      <c r="C308" s="1" t="s">
        <v>249</v>
      </c>
      <c r="D308" s="2" t="s">
        <v>450</v>
      </c>
      <c r="F308" s="5"/>
    </row>
    <row r="309" spans="1:6" x14ac:dyDescent="0.45">
      <c r="A309" s="33">
        <f>_xlfn.XLOOKUP(B309,基本情報!$C$3:$C$84,基本情報!$A$3:$A$84)</f>
        <v>52</v>
      </c>
      <c r="B309" s="1" t="s">
        <v>248</v>
      </c>
      <c r="C309" s="1" t="s">
        <v>249</v>
      </c>
      <c r="D309" s="2" t="s">
        <v>434</v>
      </c>
      <c r="F309" s="5"/>
    </row>
    <row r="310" spans="1:6" x14ac:dyDescent="0.45">
      <c r="A310" s="33">
        <f>_xlfn.XLOOKUP(B310,基本情報!$C$3:$C$84,基本情報!$A$3:$A$84)</f>
        <v>52</v>
      </c>
      <c r="B310" s="11" t="s">
        <v>248</v>
      </c>
      <c r="C310" s="11" t="s">
        <v>249</v>
      </c>
      <c r="D310" s="2" t="s">
        <v>1404</v>
      </c>
      <c r="F310" s="5"/>
    </row>
    <row r="311" spans="1:6" x14ac:dyDescent="0.45">
      <c r="A311" s="33">
        <f>_xlfn.XLOOKUP(B311,基本情報!$C$3:$C$84,基本情報!$A$3:$A$84)</f>
        <v>52</v>
      </c>
      <c r="B311" s="11" t="s">
        <v>248</v>
      </c>
      <c r="C311" s="11" t="s">
        <v>249</v>
      </c>
      <c r="D311" s="2" t="s">
        <v>451</v>
      </c>
      <c r="F311" s="5"/>
    </row>
    <row r="312" spans="1:6" x14ac:dyDescent="0.45">
      <c r="A312" s="33">
        <f>_xlfn.XLOOKUP(B312,基本情報!$C$3:$C$84,基本情報!$A$3:$A$84)</f>
        <v>52</v>
      </c>
      <c r="B312" s="11" t="s">
        <v>248</v>
      </c>
      <c r="C312" s="11" t="s">
        <v>249</v>
      </c>
      <c r="D312" s="2" t="s">
        <v>1580</v>
      </c>
      <c r="F312" s="5"/>
    </row>
    <row r="313" spans="1:6" x14ac:dyDescent="0.45">
      <c r="A313" s="33">
        <f>_xlfn.XLOOKUP(B313,基本情報!$C$3:$C$84,基本情報!$A$3:$A$84)</f>
        <v>52</v>
      </c>
      <c r="B313" s="1" t="s">
        <v>248</v>
      </c>
      <c r="C313" s="1" t="s">
        <v>249</v>
      </c>
      <c r="D313" s="2" t="s">
        <v>1039</v>
      </c>
      <c r="F313" s="5"/>
    </row>
    <row r="314" spans="1:6" x14ac:dyDescent="0.45">
      <c r="A314" s="33">
        <f>_xlfn.XLOOKUP(B314,基本情報!$C$3:$C$84,基本情報!$A$3:$A$84)</f>
        <v>52</v>
      </c>
      <c r="B314" s="1" t="s">
        <v>248</v>
      </c>
      <c r="C314" s="1" t="s">
        <v>249</v>
      </c>
      <c r="D314" s="2" t="s">
        <v>407</v>
      </c>
      <c r="F314" s="5"/>
    </row>
    <row r="315" spans="1:6" x14ac:dyDescent="0.45">
      <c r="A315" s="33">
        <f>_xlfn.XLOOKUP(B315,基本情報!$C$3:$C$84,基本情報!$A$3:$A$84)</f>
        <v>52</v>
      </c>
      <c r="B315" s="1" t="s">
        <v>248</v>
      </c>
      <c r="C315" s="1" t="s">
        <v>249</v>
      </c>
      <c r="D315" s="2" t="s">
        <v>1040</v>
      </c>
      <c r="F315" s="5"/>
    </row>
    <row r="316" spans="1:6" x14ac:dyDescent="0.45">
      <c r="A316" s="33">
        <f>_xlfn.XLOOKUP(B316,基本情報!$C$3:$C$84,基本情報!$A$3:$A$84)</f>
        <v>52</v>
      </c>
      <c r="B316" s="1" t="s">
        <v>248</v>
      </c>
      <c r="C316" s="1" t="s">
        <v>249</v>
      </c>
      <c r="D316" s="2" t="s">
        <v>401</v>
      </c>
      <c r="F316" s="5"/>
    </row>
    <row r="317" spans="1:6" x14ac:dyDescent="0.45">
      <c r="A317" s="33">
        <f>_xlfn.XLOOKUP(B317,基本情報!$C$3:$C$84,基本情報!$A$3:$A$84)</f>
        <v>52</v>
      </c>
      <c r="B317" s="1" t="s">
        <v>248</v>
      </c>
      <c r="C317" s="1" t="s">
        <v>249</v>
      </c>
      <c r="D317" s="2" t="s">
        <v>1293</v>
      </c>
      <c r="F317" s="5"/>
    </row>
    <row r="318" spans="1:6" ht="36" x14ac:dyDescent="0.45">
      <c r="A318" s="33">
        <f>_xlfn.XLOOKUP(B318,基本情報!$C$3:$C$84,基本情報!$A$3:$A$84)</f>
        <v>53</v>
      </c>
      <c r="B318" s="1" t="s">
        <v>253</v>
      </c>
      <c r="C318" s="1" t="s">
        <v>254</v>
      </c>
      <c r="D318" s="2" t="s">
        <v>1475</v>
      </c>
      <c r="E318" s="56"/>
      <c r="F318" s="5"/>
    </row>
    <row r="319" spans="1:6" ht="36" x14ac:dyDescent="0.45">
      <c r="A319" s="33">
        <f>_xlfn.XLOOKUP(B319,基本情報!$C$3:$C$84,基本情報!$A$3:$A$84)</f>
        <v>54</v>
      </c>
      <c r="B319" s="11" t="s">
        <v>258</v>
      </c>
      <c r="C319" s="11" t="s">
        <v>259</v>
      </c>
      <c r="D319" s="2" t="s">
        <v>1475</v>
      </c>
      <c r="F319" s="5"/>
    </row>
    <row r="320" spans="1:6" ht="36" x14ac:dyDescent="0.45">
      <c r="A320" s="33">
        <f>_xlfn.XLOOKUP(B320,基本情報!$C$3:$C$84,基本情報!$A$3:$A$84)</f>
        <v>54</v>
      </c>
      <c r="B320" s="11" t="s">
        <v>258</v>
      </c>
      <c r="C320" s="11" t="s">
        <v>259</v>
      </c>
      <c r="D320" s="2" t="s">
        <v>1480</v>
      </c>
      <c r="F320" s="5"/>
    </row>
    <row r="321" spans="1:6" ht="36" x14ac:dyDescent="0.45">
      <c r="A321" s="33">
        <f>_xlfn.XLOOKUP(B321,基本情報!$C$3:$C$84,基本情報!$A$3:$A$84)</f>
        <v>54</v>
      </c>
      <c r="B321" s="11" t="s">
        <v>258</v>
      </c>
      <c r="C321" s="11" t="s">
        <v>259</v>
      </c>
      <c r="D321" s="2" t="s">
        <v>1041</v>
      </c>
      <c r="F321" s="5"/>
    </row>
    <row r="322" spans="1:6" ht="36" x14ac:dyDescent="0.45">
      <c r="A322" s="33">
        <f>_xlfn.XLOOKUP(B322,基本情報!$C$3:$C$84,基本情報!$A$3:$A$84)</f>
        <v>55</v>
      </c>
      <c r="B322" s="11" t="s">
        <v>263</v>
      </c>
      <c r="C322" s="11" t="s">
        <v>264</v>
      </c>
      <c r="D322" s="2" t="s">
        <v>1042</v>
      </c>
      <c r="F322" s="5"/>
    </row>
    <row r="323" spans="1:6" ht="36" x14ac:dyDescent="0.45">
      <c r="A323" s="33">
        <f>_xlfn.XLOOKUP(B323,基本情報!$C$3:$C$84,基本情報!$A$3:$A$84)</f>
        <v>55</v>
      </c>
      <c r="B323" s="11" t="s">
        <v>263</v>
      </c>
      <c r="C323" s="11" t="s">
        <v>264</v>
      </c>
      <c r="D323" s="2" t="s">
        <v>1389</v>
      </c>
      <c r="F323" s="5"/>
    </row>
    <row r="324" spans="1:6" ht="36" x14ac:dyDescent="0.45">
      <c r="A324" s="33">
        <f>_xlfn.XLOOKUP(B324,基本情報!$C$3:$C$84,基本情報!$A$3:$A$84)</f>
        <v>55</v>
      </c>
      <c r="B324" s="1" t="s">
        <v>263</v>
      </c>
      <c r="C324" s="1" t="s">
        <v>264</v>
      </c>
      <c r="D324" s="2" t="s">
        <v>1390</v>
      </c>
      <c r="F324" s="5"/>
    </row>
    <row r="325" spans="1:6" ht="36" x14ac:dyDescent="0.45">
      <c r="A325" s="33">
        <f>_xlfn.XLOOKUP(B325,基本情報!$C$3:$C$84,基本情報!$A$3:$A$84)</f>
        <v>55</v>
      </c>
      <c r="B325" s="1" t="s">
        <v>263</v>
      </c>
      <c r="C325" s="1" t="s">
        <v>264</v>
      </c>
      <c r="D325" s="2" t="s">
        <v>1391</v>
      </c>
      <c r="F325" s="5"/>
    </row>
    <row r="326" spans="1:6" ht="36" x14ac:dyDescent="0.45">
      <c r="A326" s="33">
        <f>_xlfn.XLOOKUP(B326,基本情報!$C$3:$C$84,基本情報!$A$3:$A$84)</f>
        <v>56</v>
      </c>
      <c r="B326" s="1" t="s">
        <v>268</v>
      </c>
      <c r="C326" s="1" t="s">
        <v>269</v>
      </c>
      <c r="D326" s="2" t="s">
        <v>452</v>
      </c>
      <c r="F326" s="5"/>
    </row>
    <row r="327" spans="1:6" ht="36" x14ac:dyDescent="0.45">
      <c r="A327" s="33">
        <f>_xlfn.XLOOKUP(B327,基本情報!$C$3:$C$84,基本情報!$A$3:$A$84)</f>
        <v>56</v>
      </c>
      <c r="B327" s="1" t="s">
        <v>268</v>
      </c>
      <c r="C327" s="1" t="s">
        <v>269</v>
      </c>
      <c r="D327" s="2" t="s">
        <v>453</v>
      </c>
      <c r="F327" s="5"/>
    </row>
    <row r="328" spans="1:6" ht="36" x14ac:dyDescent="0.45">
      <c r="A328" s="33">
        <f>_xlfn.XLOOKUP(B328,基本情報!$C$3:$C$84,基本情報!$A$3:$A$84)</f>
        <v>56</v>
      </c>
      <c r="B328" s="1" t="s">
        <v>268</v>
      </c>
      <c r="C328" s="1" t="s">
        <v>269</v>
      </c>
      <c r="D328" s="2" t="s">
        <v>454</v>
      </c>
      <c r="F328" s="5"/>
    </row>
    <row r="329" spans="1:6" ht="36" x14ac:dyDescent="0.45">
      <c r="A329" s="33">
        <f>_xlfn.XLOOKUP(B329,基本情報!$C$3:$C$84,基本情報!$A$3:$A$84)</f>
        <v>56</v>
      </c>
      <c r="B329" s="1" t="s">
        <v>268</v>
      </c>
      <c r="C329" s="1" t="s">
        <v>269</v>
      </c>
      <c r="D329" s="2" t="s">
        <v>455</v>
      </c>
      <c r="F329" s="5"/>
    </row>
    <row r="330" spans="1:6" ht="36" x14ac:dyDescent="0.45">
      <c r="A330" s="33">
        <f>_xlfn.XLOOKUP(B330,基本情報!$C$3:$C$84,基本情報!$A$3:$A$84)</f>
        <v>56</v>
      </c>
      <c r="B330" s="11" t="s">
        <v>268</v>
      </c>
      <c r="C330" s="11" t="s">
        <v>269</v>
      </c>
      <c r="D330" s="2" t="s">
        <v>447</v>
      </c>
      <c r="F330" s="5"/>
    </row>
    <row r="331" spans="1:6" ht="36" x14ac:dyDescent="0.45">
      <c r="A331" s="33">
        <f>_xlfn.XLOOKUP(B331,基本情報!$C$3:$C$84,基本情報!$A$3:$A$84)</f>
        <v>56</v>
      </c>
      <c r="B331" s="11" t="s">
        <v>268</v>
      </c>
      <c r="C331" s="11" t="s">
        <v>269</v>
      </c>
      <c r="D331" s="2" t="s">
        <v>1355</v>
      </c>
      <c r="E331" s="55"/>
      <c r="F331" s="5"/>
    </row>
    <row r="332" spans="1:6" ht="36" x14ac:dyDescent="0.45">
      <c r="A332" s="33">
        <f>_xlfn.XLOOKUP(B332,基本情報!$C$3:$C$84,基本情報!$A$3:$A$84)</f>
        <v>56</v>
      </c>
      <c r="B332" s="11" t="s">
        <v>268</v>
      </c>
      <c r="C332" s="11" t="s">
        <v>269</v>
      </c>
      <c r="D332" s="12" t="s">
        <v>407</v>
      </c>
      <c r="F332" s="5"/>
    </row>
    <row r="333" spans="1:6" ht="36" x14ac:dyDescent="0.45">
      <c r="A333" s="33">
        <f>_xlfn.XLOOKUP(B333,基本情報!$C$3:$C$84,基本情報!$A$3:$A$84)</f>
        <v>56</v>
      </c>
      <c r="B333" s="11" t="s">
        <v>268</v>
      </c>
      <c r="C333" s="11" t="s">
        <v>269</v>
      </c>
      <c r="D333" s="2" t="s">
        <v>1040</v>
      </c>
      <c r="F333" s="5"/>
    </row>
    <row r="334" spans="1:6" ht="36" x14ac:dyDescent="0.45">
      <c r="A334" s="33">
        <f>_xlfn.XLOOKUP(B334,基本情報!$C$3:$C$84,基本情報!$A$3:$A$84)</f>
        <v>56</v>
      </c>
      <c r="B334" s="11" t="s">
        <v>268</v>
      </c>
      <c r="C334" s="11" t="s">
        <v>269</v>
      </c>
      <c r="D334" s="2" t="s">
        <v>1151</v>
      </c>
      <c r="F334" s="5"/>
    </row>
    <row r="335" spans="1:6" ht="36" x14ac:dyDescent="0.45">
      <c r="A335" s="33">
        <f>_xlfn.XLOOKUP(B335,基本情報!$C$3:$C$84,基本情報!$A$3:$A$84)</f>
        <v>56</v>
      </c>
      <c r="B335" s="11" t="s">
        <v>268</v>
      </c>
      <c r="C335" s="11" t="s">
        <v>269</v>
      </c>
      <c r="D335" s="2" t="s">
        <v>444</v>
      </c>
      <c r="F335" s="5"/>
    </row>
    <row r="336" spans="1:6" ht="36" x14ac:dyDescent="0.45">
      <c r="A336" s="33">
        <f>_xlfn.XLOOKUP(B336,基本情報!$C$3:$C$84,基本情報!$A$3:$A$84)</f>
        <v>56</v>
      </c>
      <c r="B336" s="11" t="s">
        <v>268</v>
      </c>
      <c r="C336" s="11" t="s">
        <v>269</v>
      </c>
      <c r="D336" s="2" t="s">
        <v>1038</v>
      </c>
      <c r="F336" s="5"/>
    </row>
    <row r="337" spans="1:6" x14ac:dyDescent="0.45">
      <c r="A337" s="33">
        <f>_xlfn.XLOOKUP(B337,基本情報!$C$3:$C$84,基本情報!$A$3:$A$84)</f>
        <v>57</v>
      </c>
      <c r="B337" s="11" t="s">
        <v>273</v>
      </c>
      <c r="C337" s="11" t="s">
        <v>274</v>
      </c>
      <c r="D337" s="2" t="s">
        <v>1471</v>
      </c>
      <c r="F337" s="5"/>
    </row>
    <row r="338" spans="1:6" x14ac:dyDescent="0.45">
      <c r="A338" s="33">
        <f>_xlfn.XLOOKUP(B338,基本情報!$C$3:$C$84,基本情報!$A$3:$A$84)</f>
        <v>57</v>
      </c>
      <c r="B338" s="11" t="s">
        <v>273</v>
      </c>
      <c r="C338" s="11" t="s">
        <v>274</v>
      </c>
      <c r="D338" s="2" t="s">
        <v>1294</v>
      </c>
      <c r="F338" s="5"/>
    </row>
    <row r="339" spans="1:6" x14ac:dyDescent="0.45">
      <c r="A339" s="33">
        <f>_xlfn.XLOOKUP(B339,基本情報!$C$3:$C$84,基本情報!$A$3:$A$84)</f>
        <v>57</v>
      </c>
      <c r="B339" s="11" t="s">
        <v>273</v>
      </c>
      <c r="C339" s="11" t="s">
        <v>274</v>
      </c>
      <c r="D339" s="2" t="s">
        <v>456</v>
      </c>
      <c r="F339" s="5"/>
    </row>
    <row r="340" spans="1:6" x14ac:dyDescent="0.45">
      <c r="A340" s="33">
        <f>_xlfn.XLOOKUP(B340,基本情報!$C$3:$C$84,基本情報!$A$3:$A$84)</f>
        <v>57</v>
      </c>
      <c r="B340" s="1" t="s">
        <v>273</v>
      </c>
      <c r="C340" s="1" t="s">
        <v>274</v>
      </c>
      <c r="D340" s="2" t="s">
        <v>457</v>
      </c>
      <c r="E340" s="56"/>
      <c r="F340" s="5"/>
    </row>
    <row r="341" spans="1:6" x14ac:dyDescent="0.45">
      <c r="A341" s="33">
        <f>_xlfn.XLOOKUP(B341,基本情報!$C$3:$C$84,基本情報!$A$3:$A$84)</f>
        <v>57</v>
      </c>
      <c r="B341" s="1" t="s">
        <v>273</v>
      </c>
      <c r="C341" s="1" t="s">
        <v>274</v>
      </c>
      <c r="D341" s="2" t="s">
        <v>458</v>
      </c>
      <c r="F341" s="5"/>
    </row>
    <row r="342" spans="1:6" ht="54" x14ac:dyDescent="0.45">
      <c r="A342" s="33">
        <f>_xlfn.XLOOKUP(B342,基本情報!$C$3:$C$84,基本情報!$A$3:$A$84)</f>
        <v>58</v>
      </c>
      <c r="B342" s="1" t="s">
        <v>277</v>
      </c>
      <c r="C342" s="1" t="s">
        <v>278</v>
      </c>
      <c r="D342" s="2" t="s">
        <v>1043</v>
      </c>
      <c r="F342" s="5"/>
    </row>
    <row r="343" spans="1:6" ht="54" x14ac:dyDescent="0.45">
      <c r="A343" s="33">
        <f>_xlfn.XLOOKUP(B343,基本情報!$C$3:$C$84,基本情報!$A$3:$A$84)</f>
        <v>58</v>
      </c>
      <c r="B343" s="1" t="s">
        <v>277</v>
      </c>
      <c r="C343" s="1" t="s">
        <v>278</v>
      </c>
      <c r="D343" s="2" t="s">
        <v>447</v>
      </c>
      <c r="E343" s="56"/>
      <c r="F343" s="5"/>
    </row>
    <row r="344" spans="1:6" ht="54" x14ac:dyDescent="0.45">
      <c r="A344" s="33">
        <f>_xlfn.XLOOKUP(B344,基本情報!$C$3:$C$84,基本情報!$A$3:$A$84)</f>
        <v>58</v>
      </c>
      <c r="B344" s="11" t="s">
        <v>277</v>
      </c>
      <c r="C344" s="11" t="s">
        <v>278</v>
      </c>
      <c r="D344" s="2" t="s">
        <v>1477</v>
      </c>
      <c r="F344" s="5"/>
    </row>
    <row r="345" spans="1:6" ht="54" x14ac:dyDescent="0.45">
      <c r="A345" s="33">
        <f>_xlfn.XLOOKUP(B345,基本情報!$C$3:$C$84,基本情報!$A$3:$A$84)</f>
        <v>58</v>
      </c>
      <c r="B345" s="11" t="s">
        <v>277</v>
      </c>
      <c r="C345" s="11" t="s">
        <v>278</v>
      </c>
      <c r="D345" s="2" t="s">
        <v>1044</v>
      </c>
      <c r="F345" s="5"/>
    </row>
    <row r="346" spans="1:6" ht="54" x14ac:dyDescent="0.45">
      <c r="A346" s="33">
        <f>_xlfn.XLOOKUP(B346,基本情報!$C$3:$C$84,基本情報!$A$3:$A$84)</f>
        <v>58</v>
      </c>
      <c r="B346" s="11" t="s">
        <v>277</v>
      </c>
      <c r="C346" s="11" t="s">
        <v>278</v>
      </c>
      <c r="D346" s="2" t="s">
        <v>444</v>
      </c>
      <c r="E346" s="56"/>
      <c r="F346" s="5"/>
    </row>
    <row r="347" spans="1:6" ht="54" x14ac:dyDescent="0.45">
      <c r="A347" s="33">
        <f>_xlfn.XLOOKUP(B347,基本情報!$C$3:$C$84,基本情報!$A$3:$A$84)</f>
        <v>58</v>
      </c>
      <c r="B347" s="1" t="s">
        <v>277</v>
      </c>
      <c r="C347" s="1" t="s">
        <v>278</v>
      </c>
      <c r="D347" s="2" t="s">
        <v>1045</v>
      </c>
      <c r="F347" s="5"/>
    </row>
    <row r="348" spans="1:6" ht="36" x14ac:dyDescent="0.45">
      <c r="A348" s="33">
        <f>_xlfn.XLOOKUP(B348,基本情報!$C$3:$C$84,基本情報!$A$3:$A$84)</f>
        <v>59</v>
      </c>
      <c r="B348" s="1" t="s">
        <v>280</v>
      </c>
      <c r="C348" s="1" t="s">
        <v>281</v>
      </c>
      <c r="D348" s="2" t="s">
        <v>1043</v>
      </c>
      <c r="F348" s="5"/>
    </row>
    <row r="349" spans="1:6" ht="36" x14ac:dyDescent="0.45">
      <c r="A349" s="33">
        <f>_xlfn.XLOOKUP(B349,基本情報!$C$3:$C$84,基本情報!$A$3:$A$84)</f>
        <v>59</v>
      </c>
      <c r="B349" s="1" t="s">
        <v>280</v>
      </c>
      <c r="C349" s="1" t="s">
        <v>281</v>
      </c>
      <c r="D349" s="2" t="s">
        <v>447</v>
      </c>
      <c r="F349" s="5"/>
    </row>
    <row r="350" spans="1:6" ht="36" x14ac:dyDescent="0.45">
      <c r="A350" s="33">
        <f>_xlfn.XLOOKUP(B350,基本情報!$C$3:$C$84,基本情報!$A$3:$A$84)</f>
        <v>59</v>
      </c>
      <c r="B350" s="11" t="s">
        <v>280</v>
      </c>
      <c r="C350" s="11" t="s">
        <v>281</v>
      </c>
      <c r="D350" s="2" t="s">
        <v>1477</v>
      </c>
      <c r="F350" s="5"/>
    </row>
    <row r="351" spans="1:6" ht="36" x14ac:dyDescent="0.45">
      <c r="A351" s="33">
        <f>_xlfn.XLOOKUP(B351,基本情報!$C$3:$C$84,基本情報!$A$3:$A$84)</f>
        <v>59</v>
      </c>
      <c r="B351" s="11" t="s">
        <v>280</v>
      </c>
      <c r="C351" s="11" t="s">
        <v>281</v>
      </c>
      <c r="D351" s="2" t="s">
        <v>1044</v>
      </c>
      <c r="F351" s="5"/>
    </row>
    <row r="352" spans="1:6" ht="36" x14ac:dyDescent="0.45">
      <c r="A352" s="33">
        <f>_xlfn.XLOOKUP(B352,基本情報!$C$3:$C$84,基本情報!$A$3:$A$84)</f>
        <v>59</v>
      </c>
      <c r="B352" s="1" t="s">
        <v>280</v>
      </c>
      <c r="C352" s="1" t="s">
        <v>281</v>
      </c>
      <c r="D352" s="2" t="s">
        <v>444</v>
      </c>
      <c r="F352" s="5"/>
    </row>
    <row r="353" spans="1:6" ht="36" x14ac:dyDescent="0.45">
      <c r="A353" s="33">
        <f>_xlfn.XLOOKUP(B353,基本情報!$C$3:$C$84,基本情報!$A$3:$A$84)</f>
        <v>59</v>
      </c>
      <c r="B353" s="1" t="s">
        <v>280</v>
      </c>
      <c r="C353" s="1" t="s">
        <v>281</v>
      </c>
      <c r="D353" s="2" t="s">
        <v>1045</v>
      </c>
      <c r="E353" s="55"/>
      <c r="F353" s="5"/>
    </row>
    <row r="354" spans="1:6" ht="54" x14ac:dyDescent="0.45">
      <c r="A354" s="33">
        <f>_xlfn.XLOOKUP(B354,基本情報!$C$3:$C$84,基本情報!$A$3:$A$84)</f>
        <v>60</v>
      </c>
      <c r="B354" s="1" t="s">
        <v>283</v>
      </c>
      <c r="C354" s="1" t="s">
        <v>284</v>
      </c>
      <c r="D354" s="2" t="s">
        <v>1043</v>
      </c>
      <c r="F354" s="5"/>
    </row>
    <row r="355" spans="1:6" ht="54" x14ac:dyDescent="0.45">
      <c r="A355" s="33">
        <f>_xlfn.XLOOKUP(B355,基本情報!$C$3:$C$84,基本情報!$A$3:$A$84)</f>
        <v>60</v>
      </c>
      <c r="B355" s="1" t="s">
        <v>283</v>
      </c>
      <c r="C355" s="1" t="s">
        <v>284</v>
      </c>
      <c r="D355" s="2" t="s">
        <v>447</v>
      </c>
      <c r="F355" s="5"/>
    </row>
    <row r="356" spans="1:6" ht="54" x14ac:dyDescent="0.45">
      <c r="A356" s="33">
        <f>_xlfn.XLOOKUP(B356,基本情報!$C$3:$C$84,基本情報!$A$3:$A$84)</f>
        <v>60</v>
      </c>
      <c r="B356" s="1" t="s">
        <v>283</v>
      </c>
      <c r="C356" s="1" t="s">
        <v>284</v>
      </c>
      <c r="D356" s="2" t="s">
        <v>1477</v>
      </c>
      <c r="E356" s="4"/>
      <c r="F356" s="5"/>
    </row>
    <row r="357" spans="1:6" ht="54" x14ac:dyDescent="0.45">
      <c r="A357" s="33">
        <f>_xlfn.XLOOKUP(B357,基本情報!$C$3:$C$84,基本情報!$A$3:$A$84)</f>
        <v>60</v>
      </c>
      <c r="B357" s="1" t="s">
        <v>283</v>
      </c>
      <c r="C357" s="1" t="s">
        <v>284</v>
      </c>
      <c r="D357" s="2" t="s">
        <v>1044</v>
      </c>
      <c r="E357" s="56"/>
      <c r="F357" s="5"/>
    </row>
    <row r="358" spans="1:6" ht="54" x14ac:dyDescent="0.45">
      <c r="A358" s="33">
        <f>_xlfn.XLOOKUP(B358,基本情報!$C$3:$C$84,基本情報!$A$3:$A$84)</f>
        <v>60</v>
      </c>
      <c r="B358" s="11" t="s">
        <v>283</v>
      </c>
      <c r="C358" s="11" t="s">
        <v>284</v>
      </c>
      <c r="D358" s="2" t="s">
        <v>444</v>
      </c>
      <c r="F358" s="5"/>
    </row>
    <row r="359" spans="1:6" ht="54" x14ac:dyDescent="0.45">
      <c r="A359" s="33">
        <f>_xlfn.XLOOKUP(B359,基本情報!$C$3:$C$84,基本情報!$A$3:$A$84)</f>
        <v>60</v>
      </c>
      <c r="B359" s="1" t="s">
        <v>283</v>
      </c>
      <c r="C359" s="1" t="s">
        <v>284</v>
      </c>
      <c r="D359" s="2" t="s">
        <v>1045</v>
      </c>
      <c r="E359" s="55"/>
      <c r="F359" s="5"/>
    </row>
    <row r="360" spans="1:6" ht="36" x14ac:dyDescent="0.45">
      <c r="A360" s="33">
        <f>_xlfn.XLOOKUP(B360,基本情報!$C$3:$C$84,基本情報!$A$3:$A$84)</f>
        <v>61</v>
      </c>
      <c r="B360" s="1" t="s">
        <v>286</v>
      </c>
      <c r="C360" s="1" t="s">
        <v>287</v>
      </c>
      <c r="D360" s="2" t="s">
        <v>474</v>
      </c>
      <c r="F360" s="5"/>
    </row>
    <row r="361" spans="1:6" ht="36" x14ac:dyDescent="0.45">
      <c r="A361" s="33">
        <f>_xlfn.XLOOKUP(B361,基本情報!$C$3:$C$84,基本情報!$A$3:$A$84)</f>
        <v>61</v>
      </c>
      <c r="B361" s="1" t="s">
        <v>286</v>
      </c>
      <c r="C361" s="1" t="s">
        <v>287</v>
      </c>
      <c r="D361" s="2" t="s">
        <v>457</v>
      </c>
      <c r="F361" s="5"/>
    </row>
    <row r="362" spans="1:6" ht="36" x14ac:dyDescent="0.45">
      <c r="A362" s="33">
        <f>_xlfn.XLOOKUP(B362,基本情報!$C$3:$C$84,基本情報!$A$3:$A$84)</f>
        <v>61</v>
      </c>
      <c r="B362" s="1" t="s">
        <v>286</v>
      </c>
      <c r="C362" s="1" t="s">
        <v>287</v>
      </c>
      <c r="D362" s="2" t="s">
        <v>459</v>
      </c>
      <c r="F362" s="5"/>
    </row>
    <row r="363" spans="1:6" ht="36" x14ac:dyDescent="0.45">
      <c r="A363" s="33">
        <f>_xlfn.XLOOKUP(B363,基本情報!$C$3:$C$84,基本情報!$A$3:$A$84)</f>
        <v>61</v>
      </c>
      <c r="B363" s="1" t="s">
        <v>286</v>
      </c>
      <c r="C363" s="1" t="s">
        <v>287</v>
      </c>
      <c r="D363" s="2" t="s">
        <v>1481</v>
      </c>
      <c r="F363" s="5"/>
    </row>
    <row r="364" spans="1:6" ht="36" x14ac:dyDescent="0.45">
      <c r="A364" s="33">
        <f>_xlfn.XLOOKUP(B364,基本情報!$C$3:$C$84,基本情報!$A$3:$A$84)</f>
        <v>61</v>
      </c>
      <c r="B364" s="1" t="s">
        <v>286</v>
      </c>
      <c r="C364" s="1" t="s">
        <v>287</v>
      </c>
      <c r="D364" s="2" t="s">
        <v>1046</v>
      </c>
      <c r="F364" s="5"/>
    </row>
    <row r="365" spans="1:6" x14ac:dyDescent="0.45">
      <c r="A365" s="33">
        <f>_xlfn.XLOOKUP(B365,基本情報!$C$3:$C$84,基本情報!$A$3:$A$84)</f>
        <v>62</v>
      </c>
      <c r="B365" s="1" t="s">
        <v>291</v>
      </c>
      <c r="C365" s="1" t="s">
        <v>292</v>
      </c>
      <c r="D365" s="2" t="s">
        <v>1482</v>
      </c>
      <c r="F365" s="5"/>
    </row>
    <row r="366" spans="1:6" x14ac:dyDescent="0.45">
      <c r="A366" s="33">
        <f>_xlfn.XLOOKUP(B366,基本情報!$C$3:$C$84,基本情報!$A$3:$A$84)</f>
        <v>62</v>
      </c>
      <c r="B366" s="1" t="s">
        <v>291</v>
      </c>
      <c r="C366" s="1" t="s">
        <v>292</v>
      </c>
      <c r="D366" s="2" t="s">
        <v>1476</v>
      </c>
      <c r="E366" s="56"/>
      <c r="F366" s="5"/>
    </row>
    <row r="367" spans="1:6" x14ac:dyDescent="0.45">
      <c r="A367" s="33">
        <f>_xlfn.XLOOKUP(B367,基本情報!$C$3:$C$84,基本情報!$A$3:$A$84)</f>
        <v>62</v>
      </c>
      <c r="B367" s="1" t="s">
        <v>291</v>
      </c>
      <c r="C367" s="1" t="s">
        <v>292</v>
      </c>
      <c r="D367" s="2" t="s">
        <v>1464</v>
      </c>
      <c r="E367" s="56"/>
      <c r="F367" s="5"/>
    </row>
    <row r="368" spans="1:6" x14ac:dyDescent="0.45">
      <c r="A368" s="33">
        <f>_xlfn.XLOOKUP(B368,基本情報!$C$3:$C$84,基本情報!$A$3:$A$84)</f>
        <v>62</v>
      </c>
      <c r="B368" s="1" t="s">
        <v>291</v>
      </c>
      <c r="C368" s="1" t="s">
        <v>292</v>
      </c>
      <c r="D368" s="2" t="s">
        <v>1483</v>
      </c>
      <c r="F368" s="5"/>
    </row>
    <row r="369" spans="1:6" x14ac:dyDescent="0.45">
      <c r="A369" s="33">
        <f>_xlfn.XLOOKUP(B369,基本情報!$C$3:$C$84,基本情報!$A$3:$A$84)</f>
        <v>62</v>
      </c>
      <c r="B369" s="11" t="s">
        <v>291</v>
      </c>
      <c r="C369" s="11" t="s">
        <v>292</v>
      </c>
      <c r="D369" s="2" t="s">
        <v>1108</v>
      </c>
      <c r="E369" s="55"/>
      <c r="F369" s="5"/>
    </row>
    <row r="370" spans="1:6" x14ac:dyDescent="0.45">
      <c r="A370" s="33">
        <f>_xlfn.XLOOKUP(B370,基本情報!$C$3:$C$84,基本情報!$A$3:$A$84)</f>
        <v>62</v>
      </c>
      <c r="B370" s="33" t="s">
        <v>291</v>
      </c>
      <c r="C370" s="33" t="s">
        <v>292</v>
      </c>
      <c r="D370" s="2" t="s">
        <v>1109</v>
      </c>
      <c r="E370" s="55"/>
      <c r="F370" s="5"/>
    </row>
    <row r="371" spans="1:6" x14ac:dyDescent="0.45">
      <c r="A371" s="33">
        <f>_xlfn.XLOOKUP(B371,基本情報!$C$3:$C$84,基本情報!$A$3:$A$84)</f>
        <v>62</v>
      </c>
      <c r="B371" s="33" t="s">
        <v>291</v>
      </c>
      <c r="C371" s="33" t="s">
        <v>292</v>
      </c>
      <c r="D371" s="2" t="s">
        <v>1484</v>
      </c>
      <c r="F371" s="5"/>
    </row>
    <row r="372" spans="1:6" x14ac:dyDescent="0.45">
      <c r="A372" s="33">
        <f>_xlfn.XLOOKUP(B372,基本情報!$C$3:$C$84,基本情報!$A$3:$A$84)</f>
        <v>62</v>
      </c>
      <c r="B372" s="33" t="s">
        <v>291</v>
      </c>
      <c r="C372" s="33" t="s">
        <v>292</v>
      </c>
      <c r="D372" s="2" t="s">
        <v>1465</v>
      </c>
      <c r="F372" s="5"/>
    </row>
    <row r="373" spans="1:6" x14ac:dyDescent="0.45">
      <c r="A373" s="33">
        <f>_xlfn.XLOOKUP(B373,基本情報!$C$3:$C$84,基本情報!$A$3:$A$84)</f>
        <v>62</v>
      </c>
      <c r="B373" s="33" t="s">
        <v>291</v>
      </c>
      <c r="C373" s="33" t="s">
        <v>292</v>
      </c>
      <c r="D373" s="2" t="s">
        <v>1485</v>
      </c>
      <c r="F373" s="5"/>
    </row>
    <row r="374" spans="1:6" x14ac:dyDescent="0.45">
      <c r="A374" s="33">
        <f>_xlfn.XLOOKUP(B374,基本情報!$C$3:$C$84,基本情報!$A$3:$A$84)</f>
        <v>62</v>
      </c>
      <c r="B374" s="33" t="s">
        <v>291</v>
      </c>
      <c r="C374" s="33" t="s">
        <v>292</v>
      </c>
      <c r="D374" s="2" t="s">
        <v>1480</v>
      </c>
      <c r="F374" s="5"/>
    </row>
    <row r="375" spans="1:6" x14ac:dyDescent="0.45">
      <c r="A375" s="33">
        <f>_xlfn.XLOOKUP(B375,基本情報!$C$3:$C$84,基本情報!$A$3:$A$84)</f>
        <v>62</v>
      </c>
      <c r="B375" s="33" t="s">
        <v>291</v>
      </c>
      <c r="C375" s="33" t="s">
        <v>292</v>
      </c>
      <c r="D375" s="2" t="s">
        <v>405</v>
      </c>
      <c r="F375" s="5"/>
    </row>
    <row r="376" spans="1:6" x14ac:dyDescent="0.45">
      <c r="A376" s="33">
        <f>_xlfn.XLOOKUP(B376,基本情報!$C$3:$C$84,基本情報!$A$3:$A$84)</f>
        <v>62</v>
      </c>
      <c r="B376" s="33" t="s">
        <v>291</v>
      </c>
      <c r="C376" s="33" t="s">
        <v>292</v>
      </c>
      <c r="D376" s="2" t="s">
        <v>460</v>
      </c>
      <c r="F376" s="5"/>
    </row>
    <row r="377" spans="1:6" x14ac:dyDescent="0.45">
      <c r="A377" s="33">
        <f>_xlfn.XLOOKUP(B377,基本情報!$C$3:$C$84,基本情報!$A$3:$A$84)</f>
        <v>62</v>
      </c>
      <c r="B377" s="33" t="s">
        <v>291</v>
      </c>
      <c r="C377" s="33" t="s">
        <v>292</v>
      </c>
      <c r="D377" s="2" t="s">
        <v>461</v>
      </c>
      <c r="F377" s="5"/>
    </row>
    <row r="378" spans="1:6" x14ac:dyDescent="0.45">
      <c r="A378" s="33">
        <f>_xlfn.XLOOKUP(B378,基本情報!$C$3:$C$84,基本情報!$A$3:$A$84)</f>
        <v>62</v>
      </c>
      <c r="B378" s="33" t="s">
        <v>291</v>
      </c>
      <c r="C378" s="33" t="s">
        <v>292</v>
      </c>
      <c r="D378" s="2" t="s">
        <v>462</v>
      </c>
      <c r="F378" s="5"/>
    </row>
    <row r="379" spans="1:6" x14ac:dyDescent="0.45">
      <c r="A379" s="33">
        <f>_xlfn.XLOOKUP(B379,基本情報!$C$3:$C$84,基本情報!$A$3:$A$84)</f>
        <v>62</v>
      </c>
      <c r="B379" s="33" t="s">
        <v>291</v>
      </c>
      <c r="C379" s="33" t="s">
        <v>292</v>
      </c>
      <c r="D379" s="2" t="s">
        <v>1111</v>
      </c>
      <c r="E379" s="55"/>
      <c r="F379" s="5"/>
    </row>
    <row r="380" spans="1:6" x14ac:dyDescent="0.45">
      <c r="A380" s="33">
        <f>_xlfn.XLOOKUP(B380,基本情報!$C$3:$C$84,基本情報!$A$3:$A$84)</f>
        <v>62</v>
      </c>
      <c r="B380" s="1" t="s">
        <v>291</v>
      </c>
      <c r="C380" s="1" t="s">
        <v>292</v>
      </c>
      <c r="D380" s="2" t="s">
        <v>1110</v>
      </c>
      <c r="E380" s="55"/>
      <c r="F380" s="5"/>
    </row>
    <row r="381" spans="1:6" x14ac:dyDescent="0.45">
      <c r="A381" s="33">
        <f>_xlfn.XLOOKUP(B381,基本情報!$C$3:$C$84,基本情報!$A$3:$A$84)</f>
        <v>62</v>
      </c>
      <c r="B381" s="11" t="s">
        <v>291</v>
      </c>
      <c r="C381" s="11" t="s">
        <v>292</v>
      </c>
      <c r="D381" s="2" t="s">
        <v>472</v>
      </c>
      <c r="E381" s="56"/>
      <c r="F381" s="5"/>
    </row>
    <row r="382" spans="1:6" x14ac:dyDescent="0.45">
      <c r="A382" s="33">
        <f>_xlfn.XLOOKUP(B382,基本情報!$C$3:$C$84,基本情報!$A$3:$A$84)</f>
        <v>62</v>
      </c>
      <c r="B382" s="11" t="s">
        <v>291</v>
      </c>
      <c r="C382" s="11" t="s">
        <v>292</v>
      </c>
      <c r="D382" s="2" t="s">
        <v>1449</v>
      </c>
      <c r="F382" s="5"/>
    </row>
    <row r="383" spans="1:6" ht="54" x14ac:dyDescent="0.45">
      <c r="A383" s="33">
        <f>_xlfn.XLOOKUP(B383,基本情報!$C$3:$C$84,基本情報!$A$3:$A$84)</f>
        <v>63</v>
      </c>
      <c r="B383" s="2" t="s">
        <v>294</v>
      </c>
      <c r="C383" s="2" t="s">
        <v>295</v>
      </c>
      <c r="D383" s="2" t="s">
        <v>1047</v>
      </c>
      <c r="F383" s="5"/>
    </row>
    <row r="384" spans="1:6" ht="54" x14ac:dyDescent="0.45">
      <c r="A384" s="33">
        <f>_xlfn.XLOOKUP(B384,基本情報!$C$3:$C$84,基本情報!$A$3:$A$84)</f>
        <v>63</v>
      </c>
      <c r="B384" s="2" t="s">
        <v>294</v>
      </c>
      <c r="C384" s="2" t="s">
        <v>295</v>
      </c>
      <c r="D384" s="2" t="s">
        <v>1048</v>
      </c>
      <c r="F384" s="5"/>
    </row>
    <row r="385" spans="1:6" ht="54" x14ac:dyDescent="0.45">
      <c r="A385" s="33">
        <f>_xlfn.XLOOKUP(B385,基本情報!$C$3:$C$84,基本情報!$A$3:$A$84)</f>
        <v>63</v>
      </c>
      <c r="B385" s="2" t="s">
        <v>294</v>
      </c>
      <c r="C385" s="2" t="s">
        <v>295</v>
      </c>
      <c r="D385" s="2" t="s">
        <v>1049</v>
      </c>
      <c r="F385" s="5"/>
    </row>
    <row r="386" spans="1:6" ht="54" x14ac:dyDescent="0.45">
      <c r="A386" s="33">
        <f>_xlfn.XLOOKUP(B386,基本情報!$C$3:$C$84,基本情報!$A$3:$A$84)</f>
        <v>63</v>
      </c>
      <c r="B386" s="2" t="s">
        <v>294</v>
      </c>
      <c r="C386" s="2" t="s">
        <v>295</v>
      </c>
      <c r="D386" s="2" t="s">
        <v>1476</v>
      </c>
      <c r="E386" s="56"/>
      <c r="F386" s="5"/>
    </row>
    <row r="387" spans="1:6" ht="54" x14ac:dyDescent="0.45">
      <c r="A387" s="33">
        <f>_xlfn.XLOOKUP(B387,基本情報!$C$3:$C$84,基本情報!$A$3:$A$84)</f>
        <v>63</v>
      </c>
      <c r="B387" s="2" t="s">
        <v>294</v>
      </c>
      <c r="C387" s="2" t="s">
        <v>295</v>
      </c>
      <c r="D387" s="2" t="s">
        <v>1471</v>
      </c>
      <c r="F387" s="5"/>
    </row>
    <row r="388" spans="1:6" ht="54" x14ac:dyDescent="0.45">
      <c r="A388" s="33">
        <f>_xlfn.XLOOKUP(B388,基本情報!$C$3:$C$84,基本情報!$A$3:$A$84)</f>
        <v>63</v>
      </c>
      <c r="B388" s="2" t="s">
        <v>294</v>
      </c>
      <c r="C388" s="2" t="s">
        <v>295</v>
      </c>
      <c r="D388" s="2" t="s">
        <v>1112</v>
      </c>
      <c r="F388" s="5"/>
    </row>
    <row r="389" spans="1:6" ht="54" x14ac:dyDescent="0.45">
      <c r="A389" s="33">
        <f>_xlfn.XLOOKUP(B389,基本情報!$C$3:$C$84,基本情報!$A$3:$A$84)</f>
        <v>63</v>
      </c>
      <c r="B389" s="2" t="s">
        <v>294</v>
      </c>
      <c r="C389" s="2" t="s">
        <v>295</v>
      </c>
      <c r="D389" s="2" t="s">
        <v>1113</v>
      </c>
      <c r="F389" s="5"/>
    </row>
    <row r="390" spans="1:6" ht="54" x14ac:dyDescent="0.45">
      <c r="A390" s="33">
        <f>_xlfn.XLOOKUP(B390,基本情報!$C$3:$C$84,基本情報!$A$3:$A$84)</f>
        <v>63</v>
      </c>
      <c r="B390" s="2" t="s">
        <v>294</v>
      </c>
      <c r="C390" s="2" t="s">
        <v>295</v>
      </c>
      <c r="D390" s="2" t="s">
        <v>402</v>
      </c>
      <c r="F390" s="5"/>
    </row>
    <row r="391" spans="1:6" ht="54" x14ac:dyDescent="0.45">
      <c r="A391" s="33">
        <f>_xlfn.XLOOKUP(B391,基本情報!$C$3:$C$84,基本情報!$A$3:$A$84)</f>
        <v>63</v>
      </c>
      <c r="B391" s="2" t="s">
        <v>294</v>
      </c>
      <c r="C391" s="2" t="s">
        <v>295</v>
      </c>
      <c r="D391" s="2" t="s">
        <v>454</v>
      </c>
      <c r="F391" s="5"/>
    </row>
    <row r="392" spans="1:6" ht="54" x14ac:dyDescent="0.45">
      <c r="A392" s="33">
        <f>_xlfn.XLOOKUP(B392,基本情報!$C$3:$C$84,基本情報!$A$3:$A$84)</f>
        <v>63</v>
      </c>
      <c r="B392" s="2" t="s">
        <v>294</v>
      </c>
      <c r="C392" s="2" t="s">
        <v>295</v>
      </c>
      <c r="D392" s="2" t="s">
        <v>1114</v>
      </c>
      <c r="E392" s="56"/>
      <c r="F392" s="5"/>
    </row>
    <row r="393" spans="1:6" ht="36" x14ac:dyDescent="0.45">
      <c r="A393" s="33">
        <f>_xlfn.XLOOKUP(B393,基本情報!$C$3:$C$84,基本情報!$A$3:$A$84)</f>
        <v>64</v>
      </c>
      <c r="B393" s="1" t="s">
        <v>300</v>
      </c>
      <c r="C393" s="1" t="s">
        <v>301</v>
      </c>
      <c r="D393" s="2" t="s">
        <v>1050</v>
      </c>
      <c r="F393" s="5"/>
    </row>
    <row r="394" spans="1:6" ht="36" x14ac:dyDescent="0.45">
      <c r="A394" s="33">
        <f>_xlfn.XLOOKUP(B394,基本情報!$C$3:$C$84,基本情報!$A$3:$A$84)</f>
        <v>64</v>
      </c>
      <c r="B394" s="1" t="s">
        <v>300</v>
      </c>
      <c r="C394" s="1" t="s">
        <v>301</v>
      </c>
      <c r="D394" s="2" t="s">
        <v>1450</v>
      </c>
      <c r="E394" s="55"/>
      <c r="F394" s="5"/>
    </row>
    <row r="395" spans="1:6" ht="36" x14ac:dyDescent="0.45">
      <c r="A395" s="33">
        <f>_xlfn.XLOOKUP(B395,基本情報!$C$3:$C$84,基本情報!$A$3:$A$84)</f>
        <v>64</v>
      </c>
      <c r="B395" s="1" t="s">
        <v>300</v>
      </c>
      <c r="C395" s="1" t="s">
        <v>301</v>
      </c>
      <c r="D395" s="2" t="s">
        <v>1051</v>
      </c>
      <c r="F395" s="5"/>
    </row>
    <row r="396" spans="1:6" ht="36" x14ac:dyDescent="0.45">
      <c r="A396" s="33">
        <f>_xlfn.XLOOKUP(B396,基本情報!$C$3:$C$84,基本情報!$A$3:$A$84)</f>
        <v>64</v>
      </c>
      <c r="B396" s="1" t="s">
        <v>300</v>
      </c>
      <c r="C396" s="1" t="s">
        <v>301</v>
      </c>
      <c r="D396" s="2" t="s">
        <v>451</v>
      </c>
      <c r="F396" s="5"/>
    </row>
    <row r="397" spans="1:6" ht="36" x14ac:dyDescent="0.45">
      <c r="A397" s="33">
        <f>_xlfn.XLOOKUP(B397,基本情報!$C$3:$C$84,基本情報!$A$3:$A$84)</f>
        <v>64</v>
      </c>
      <c r="B397" s="1" t="s">
        <v>300</v>
      </c>
      <c r="C397" s="1" t="s">
        <v>301</v>
      </c>
      <c r="D397" s="2" t="s">
        <v>1052</v>
      </c>
      <c r="F397" s="5"/>
    </row>
    <row r="398" spans="1:6" ht="36" x14ac:dyDescent="0.45">
      <c r="A398" s="33">
        <f>_xlfn.XLOOKUP(B398,基本情報!$C$3:$C$84,基本情報!$A$3:$A$84)</f>
        <v>64</v>
      </c>
      <c r="B398" s="11" t="s">
        <v>300</v>
      </c>
      <c r="C398" s="11" t="s">
        <v>301</v>
      </c>
      <c r="D398" s="2" t="s">
        <v>1465</v>
      </c>
      <c r="F398" s="5"/>
    </row>
    <row r="399" spans="1:6" ht="36" x14ac:dyDescent="0.45">
      <c r="A399" s="33">
        <f>_xlfn.XLOOKUP(B399,基本情報!$C$3:$C$84,基本情報!$A$3:$A$84)</f>
        <v>64</v>
      </c>
      <c r="B399" s="8" t="s">
        <v>300</v>
      </c>
      <c r="C399" s="8" t="s">
        <v>301</v>
      </c>
      <c r="D399" s="2" t="s">
        <v>450</v>
      </c>
      <c r="E399" s="55"/>
      <c r="F399" s="5"/>
    </row>
    <row r="400" spans="1:6" ht="36" x14ac:dyDescent="0.45">
      <c r="A400" s="33">
        <f>_xlfn.XLOOKUP(B400,基本情報!$C$3:$C$84,基本情報!$A$3:$A$84)</f>
        <v>64</v>
      </c>
      <c r="B400" s="8" t="s">
        <v>300</v>
      </c>
      <c r="C400" s="8" t="s">
        <v>301</v>
      </c>
      <c r="D400" s="2" t="s">
        <v>1486</v>
      </c>
      <c r="F400" s="5"/>
    </row>
    <row r="401" spans="1:6" ht="36" x14ac:dyDescent="0.45">
      <c r="A401" s="33">
        <f>_xlfn.XLOOKUP(B401,基本情報!$C$3:$C$84,基本情報!$A$3:$A$84)</f>
        <v>64</v>
      </c>
      <c r="B401" s="8" t="s">
        <v>300</v>
      </c>
      <c r="C401" s="8" t="s">
        <v>301</v>
      </c>
      <c r="D401" s="2" t="s">
        <v>1053</v>
      </c>
      <c r="F401" s="5"/>
    </row>
    <row r="402" spans="1:6" ht="36" x14ac:dyDescent="0.45">
      <c r="A402" s="33">
        <f>_xlfn.XLOOKUP(B402,基本情報!$C$3:$C$84,基本情報!$A$3:$A$84)</f>
        <v>64</v>
      </c>
      <c r="B402" s="8" t="s">
        <v>300</v>
      </c>
      <c r="C402" s="8" t="s">
        <v>301</v>
      </c>
      <c r="D402" s="2" t="s">
        <v>1054</v>
      </c>
      <c r="E402" s="56"/>
      <c r="F402" s="5"/>
    </row>
    <row r="403" spans="1:6" ht="36" x14ac:dyDescent="0.45">
      <c r="A403" s="33">
        <f>_xlfn.XLOOKUP(B403,基本情報!$C$3:$C$84,基本情報!$A$3:$A$84)</f>
        <v>64</v>
      </c>
      <c r="B403" s="8" t="s">
        <v>300</v>
      </c>
      <c r="C403" s="8" t="s">
        <v>301</v>
      </c>
      <c r="D403" s="2" t="s">
        <v>1055</v>
      </c>
      <c r="F403" s="5"/>
    </row>
    <row r="404" spans="1:6" ht="36" x14ac:dyDescent="0.45">
      <c r="A404" s="33">
        <f>_xlfn.XLOOKUP(B404,基本情報!$C$3:$C$84,基本情報!$A$3:$A$84)</f>
        <v>64</v>
      </c>
      <c r="B404" s="1" t="s">
        <v>300</v>
      </c>
      <c r="C404" s="1" t="s">
        <v>301</v>
      </c>
      <c r="D404" s="2" t="s">
        <v>1023</v>
      </c>
      <c r="F404" s="5"/>
    </row>
    <row r="405" spans="1:6" ht="36" x14ac:dyDescent="0.45">
      <c r="A405" s="33">
        <f>_xlfn.XLOOKUP(B405,基本情報!$C$3:$C$84,基本情報!$A$3:$A$84)</f>
        <v>64</v>
      </c>
      <c r="B405" s="1" t="s">
        <v>300</v>
      </c>
      <c r="C405" s="1" t="s">
        <v>301</v>
      </c>
      <c r="D405" s="2" t="s">
        <v>1377</v>
      </c>
      <c r="E405" s="55"/>
      <c r="F405" s="5"/>
    </row>
    <row r="406" spans="1:6" ht="36" x14ac:dyDescent="0.45">
      <c r="A406" s="33">
        <f>_xlfn.XLOOKUP(B406,基本情報!$C$3:$C$84,基本情報!$A$3:$A$84)</f>
        <v>64</v>
      </c>
      <c r="B406" s="15" t="s">
        <v>300</v>
      </c>
      <c r="C406" s="15" t="s">
        <v>301</v>
      </c>
      <c r="D406" s="2" t="s">
        <v>1056</v>
      </c>
      <c r="E406" s="56"/>
      <c r="F406" s="5"/>
    </row>
    <row r="407" spans="1:6" ht="36" x14ac:dyDescent="0.45">
      <c r="A407" s="33">
        <f>_xlfn.XLOOKUP(B407,基本情報!$C$3:$C$84,基本情報!$A$3:$A$84)</f>
        <v>64</v>
      </c>
      <c r="B407" s="15" t="s">
        <v>300</v>
      </c>
      <c r="C407" s="15" t="s">
        <v>301</v>
      </c>
      <c r="D407" s="2" t="s">
        <v>1057</v>
      </c>
      <c r="E407" s="56"/>
      <c r="F407" s="5"/>
    </row>
    <row r="408" spans="1:6" ht="36" x14ac:dyDescent="0.45">
      <c r="A408" s="33">
        <f>_xlfn.XLOOKUP(B408,基本情報!$C$3:$C$84,基本情報!$A$3:$A$84)</f>
        <v>64</v>
      </c>
      <c r="B408" s="15" t="s">
        <v>300</v>
      </c>
      <c r="C408" s="15" t="s">
        <v>301</v>
      </c>
      <c r="D408" s="2" t="s">
        <v>463</v>
      </c>
      <c r="E408" s="56"/>
      <c r="F408" s="5"/>
    </row>
    <row r="409" spans="1:6" ht="36" x14ac:dyDescent="0.45">
      <c r="A409" s="33">
        <f>_xlfn.XLOOKUP(B409,基本情報!$C$3:$C$84,基本情報!$A$3:$A$84)</f>
        <v>64</v>
      </c>
      <c r="B409" s="15" t="s">
        <v>300</v>
      </c>
      <c r="C409" s="15" t="s">
        <v>301</v>
      </c>
      <c r="D409" s="2" t="s">
        <v>464</v>
      </c>
      <c r="E409" s="56"/>
      <c r="F409" s="5"/>
    </row>
    <row r="410" spans="1:6" ht="36" x14ac:dyDescent="0.45">
      <c r="A410" s="33">
        <f>_xlfn.XLOOKUP(B410,基本情報!$C$3:$C$84,基本情報!$A$3:$A$84)</f>
        <v>65</v>
      </c>
      <c r="B410" s="15" t="s">
        <v>1058</v>
      </c>
      <c r="C410" s="15" t="s">
        <v>305</v>
      </c>
      <c r="D410" s="2" t="s">
        <v>1476</v>
      </c>
      <c r="E410" s="56"/>
      <c r="F410" s="5"/>
    </row>
    <row r="411" spans="1:6" ht="36" x14ac:dyDescent="0.45">
      <c r="A411" s="33">
        <f>_xlfn.XLOOKUP(B411,基本情報!$C$3:$C$84,基本情報!$A$3:$A$84)</f>
        <v>65</v>
      </c>
      <c r="B411" s="15" t="s">
        <v>1058</v>
      </c>
      <c r="C411" s="15" t="s">
        <v>305</v>
      </c>
      <c r="D411" s="2" t="s">
        <v>1472</v>
      </c>
      <c r="E411" s="56"/>
      <c r="F411" s="5"/>
    </row>
    <row r="412" spans="1:6" ht="36" x14ac:dyDescent="0.45">
      <c r="A412" s="33">
        <f>_xlfn.XLOOKUP(B412,基本情報!$C$3:$C$84,基本情報!$A$3:$A$84)</f>
        <v>66</v>
      </c>
      <c r="B412" s="2" t="s">
        <v>1060</v>
      </c>
      <c r="C412" s="2" t="s">
        <v>1061</v>
      </c>
      <c r="D412" s="2" t="s">
        <v>1476</v>
      </c>
      <c r="E412" s="56"/>
      <c r="F412" s="5"/>
    </row>
    <row r="413" spans="1:6" ht="36" x14ac:dyDescent="0.45">
      <c r="A413" s="33">
        <f>_xlfn.XLOOKUP(B413,基本情報!$C$3:$C$84,基本情報!$A$3:$A$84)</f>
        <v>66</v>
      </c>
      <c r="B413" s="2" t="s">
        <v>1060</v>
      </c>
      <c r="C413" s="2" t="s">
        <v>1061</v>
      </c>
      <c r="D413" s="2" t="s">
        <v>1472</v>
      </c>
      <c r="E413" s="56"/>
      <c r="F413" s="5"/>
    </row>
    <row r="414" spans="1:6" ht="36" x14ac:dyDescent="0.45">
      <c r="A414" s="33">
        <f>_xlfn.XLOOKUP(B414,基本情報!$C$3:$C$84,基本情報!$A$3:$A$84)</f>
        <v>66</v>
      </c>
      <c r="B414" s="2" t="s">
        <v>1060</v>
      </c>
      <c r="C414" s="2" t="s">
        <v>1061</v>
      </c>
      <c r="D414" s="2" t="s">
        <v>1062</v>
      </c>
      <c r="E414" s="56"/>
      <c r="F414" s="5"/>
    </row>
    <row r="415" spans="1:6" ht="36" x14ac:dyDescent="0.45">
      <c r="A415" s="33">
        <f>_xlfn.XLOOKUP(B415,基本情報!$C$3:$C$84,基本情報!$A$3:$A$84)</f>
        <v>66</v>
      </c>
      <c r="B415" s="2" t="s">
        <v>1060</v>
      </c>
      <c r="C415" s="2" t="s">
        <v>1061</v>
      </c>
      <c r="D415" s="2" t="s">
        <v>1063</v>
      </c>
      <c r="E415" s="56"/>
      <c r="F415" s="5"/>
    </row>
    <row r="416" spans="1:6" ht="36" x14ac:dyDescent="0.45">
      <c r="A416" s="33">
        <f>_xlfn.XLOOKUP(B416,基本情報!$C$3:$C$84,基本情報!$A$3:$A$84)</f>
        <v>66</v>
      </c>
      <c r="B416" s="2" t="s">
        <v>1060</v>
      </c>
      <c r="C416" s="2" t="s">
        <v>1061</v>
      </c>
      <c r="D416" s="2" t="s">
        <v>1064</v>
      </c>
      <c r="E416" s="56"/>
      <c r="F416" s="5"/>
    </row>
    <row r="417" spans="1:6" ht="36" x14ac:dyDescent="0.45">
      <c r="A417" s="33">
        <f>_xlfn.XLOOKUP(B417,基本情報!$C$3:$C$84,基本情報!$A$3:$A$84)</f>
        <v>66</v>
      </c>
      <c r="B417" s="2" t="s">
        <v>1060</v>
      </c>
      <c r="C417" s="2" t="s">
        <v>1061</v>
      </c>
      <c r="D417" s="2" t="s">
        <v>1065</v>
      </c>
      <c r="E417" s="56"/>
      <c r="F417" s="5"/>
    </row>
    <row r="418" spans="1:6" ht="36" x14ac:dyDescent="0.45">
      <c r="A418" s="33">
        <f>_xlfn.XLOOKUP(B418,基本情報!$C$3:$C$84,基本情報!$A$3:$A$84)</f>
        <v>66</v>
      </c>
      <c r="B418" s="2" t="s">
        <v>1060</v>
      </c>
      <c r="C418" s="2" t="s">
        <v>1061</v>
      </c>
      <c r="D418" s="2" t="s">
        <v>1388</v>
      </c>
      <c r="E418" s="56"/>
      <c r="F418" s="5"/>
    </row>
    <row r="419" spans="1:6" ht="36" x14ac:dyDescent="0.45">
      <c r="A419" s="33">
        <f>_xlfn.XLOOKUP(B419,基本情報!$C$3:$C$84,基本情報!$A$3:$A$84)</f>
        <v>66</v>
      </c>
      <c r="B419" s="2" t="s">
        <v>1060</v>
      </c>
      <c r="C419" s="2" t="s">
        <v>1061</v>
      </c>
      <c r="D419" s="2" t="s">
        <v>1066</v>
      </c>
      <c r="E419" s="56"/>
      <c r="F419" s="5"/>
    </row>
    <row r="420" spans="1:6" ht="36" x14ac:dyDescent="0.45">
      <c r="A420" s="33">
        <f>_xlfn.XLOOKUP(B420,基本情報!$C$3:$C$84,基本情報!$A$3:$A$84)</f>
        <v>66</v>
      </c>
      <c r="B420" s="2" t="s">
        <v>1060</v>
      </c>
      <c r="C420" s="2" t="s">
        <v>1061</v>
      </c>
      <c r="D420" s="2" t="s">
        <v>1347</v>
      </c>
      <c r="E420" s="56"/>
      <c r="F420" s="5"/>
    </row>
    <row r="421" spans="1:6" ht="36" x14ac:dyDescent="0.45">
      <c r="A421" s="33">
        <f>_xlfn.XLOOKUP(B421,基本情報!$C$3:$C$84,基本情報!$A$3:$A$84)</f>
        <v>66</v>
      </c>
      <c r="B421" s="2" t="s">
        <v>1060</v>
      </c>
      <c r="C421" s="2" t="s">
        <v>1061</v>
      </c>
      <c r="D421" s="2" t="s">
        <v>1067</v>
      </c>
      <c r="F421" s="5"/>
    </row>
    <row r="422" spans="1:6" ht="36" x14ac:dyDescent="0.45">
      <c r="A422" s="33">
        <f>_xlfn.XLOOKUP(B422,基本情報!$C$3:$C$84,基本情報!$A$3:$A$84)</f>
        <v>66</v>
      </c>
      <c r="B422" s="2" t="s">
        <v>1060</v>
      </c>
      <c r="C422" s="2" t="s">
        <v>1061</v>
      </c>
      <c r="D422" s="2" t="s">
        <v>1485</v>
      </c>
      <c r="F422" s="5"/>
    </row>
    <row r="423" spans="1:6" ht="36" x14ac:dyDescent="0.45">
      <c r="A423" s="33">
        <f>_xlfn.XLOOKUP(B423,基本情報!$C$3:$C$84,基本情報!$A$3:$A$84)</f>
        <v>66</v>
      </c>
      <c r="B423" s="2" t="s">
        <v>1060</v>
      </c>
      <c r="C423" s="2" t="s">
        <v>1061</v>
      </c>
      <c r="D423" s="2" t="s">
        <v>1450</v>
      </c>
      <c r="F423" s="5"/>
    </row>
    <row r="424" spans="1:6" ht="36" x14ac:dyDescent="0.45">
      <c r="A424" s="33">
        <f>_xlfn.XLOOKUP(B424,基本情報!$C$3:$C$84,基本情報!$A$3:$A$84)</f>
        <v>67</v>
      </c>
      <c r="B424" s="2" t="s">
        <v>1068</v>
      </c>
      <c r="C424" s="2" t="s">
        <v>1069</v>
      </c>
      <c r="D424" s="2" t="s">
        <v>1476</v>
      </c>
      <c r="F424" s="5"/>
    </row>
    <row r="425" spans="1:6" ht="36" x14ac:dyDescent="0.45">
      <c r="A425" s="33">
        <f>_xlfn.XLOOKUP(B425,基本情報!$C$3:$C$84,基本情報!$A$3:$A$84)</f>
        <v>67</v>
      </c>
      <c r="B425" s="2" t="s">
        <v>1068</v>
      </c>
      <c r="C425" s="2" t="s">
        <v>1069</v>
      </c>
      <c r="D425" s="2" t="s">
        <v>1487</v>
      </c>
      <c r="F425" s="5"/>
    </row>
    <row r="426" spans="1:6" ht="36" x14ac:dyDescent="0.45">
      <c r="A426" s="33">
        <f>_xlfn.XLOOKUP(B426,基本情報!$C$3:$C$84,基本情報!$A$3:$A$84)</f>
        <v>67</v>
      </c>
      <c r="B426" s="2" t="s">
        <v>1068</v>
      </c>
      <c r="C426" s="2" t="s">
        <v>1069</v>
      </c>
      <c r="D426" s="2" t="s">
        <v>1488</v>
      </c>
      <c r="F426" s="5"/>
    </row>
    <row r="427" spans="1:6" ht="36" x14ac:dyDescent="0.45">
      <c r="A427" s="33">
        <f>_xlfn.XLOOKUP(B427,基本情報!$C$3:$C$84,基本情報!$A$3:$A$84)</f>
        <v>67</v>
      </c>
      <c r="B427" s="2" t="s">
        <v>1068</v>
      </c>
      <c r="C427" s="2" t="s">
        <v>1069</v>
      </c>
      <c r="D427" s="2" t="s">
        <v>1070</v>
      </c>
      <c r="F427" s="5"/>
    </row>
    <row r="428" spans="1:6" ht="36" x14ac:dyDescent="0.45">
      <c r="A428" s="33">
        <f>_xlfn.XLOOKUP(B428,基本情報!$C$3:$C$84,基本情報!$A$3:$A$84)</f>
        <v>68</v>
      </c>
      <c r="B428" s="2" t="s">
        <v>1071</v>
      </c>
      <c r="C428" s="2" t="s">
        <v>1072</v>
      </c>
      <c r="D428" s="2" t="s">
        <v>1570</v>
      </c>
      <c r="F428" s="5"/>
    </row>
    <row r="429" spans="1:6" ht="36" x14ac:dyDescent="0.45">
      <c r="A429" s="33">
        <f>_xlfn.XLOOKUP(B429,基本情報!$C$3:$C$84,基本情報!$A$3:$A$84)</f>
        <v>68</v>
      </c>
      <c r="B429" s="2" t="s">
        <v>1071</v>
      </c>
      <c r="C429" s="2" t="s">
        <v>1072</v>
      </c>
      <c r="D429" s="2" t="s">
        <v>1073</v>
      </c>
      <c r="F429" s="5"/>
    </row>
    <row r="430" spans="1:6" ht="36" x14ac:dyDescent="0.45">
      <c r="A430" s="33">
        <f>_xlfn.XLOOKUP(B430,基本情報!$C$3:$C$84,基本情報!$A$3:$A$84)</f>
        <v>68</v>
      </c>
      <c r="B430" s="2" t="s">
        <v>1071</v>
      </c>
      <c r="C430" s="2" t="s">
        <v>1072</v>
      </c>
      <c r="D430" s="2" t="s">
        <v>1437</v>
      </c>
      <c r="F430" s="5"/>
    </row>
    <row r="431" spans="1:6" ht="36" x14ac:dyDescent="0.45">
      <c r="A431" s="33">
        <f>_xlfn.XLOOKUP(B431,基本情報!$C$3:$C$84,基本情報!$A$3:$A$84)</f>
        <v>68</v>
      </c>
      <c r="B431" s="2" t="s">
        <v>1071</v>
      </c>
      <c r="C431" s="2" t="s">
        <v>1072</v>
      </c>
      <c r="D431" s="2" t="s">
        <v>1074</v>
      </c>
      <c r="E431" s="56"/>
      <c r="F431" s="5"/>
    </row>
    <row r="432" spans="1:6" ht="36" x14ac:dyDescent="0.45">
      <c r="A432" s="33">
        <f>_xlfn.XLOOKUP(B432,基本情報!$C$3:$C$84,基本情報!$A$3:$A$84)</f>
        <v>68</v>
      </c>
      <c r="B432" s="2" t="s">
        <v>1071</v>
      </c>
      <c r="C432" s="2" t="s">
        <v>1072</v>
      </c>
      <c r="D432" s="2" t="s">
        <v>1460</v>
      </c>
      <c r="E432" s="56"/>
      <c r="F432" s="5"/>
    </row>
    <row r="433" spans="1:6" ht="36" x14ac:dyDescent="0.45">
      <c r="A433" s="33">
        <f>_xlfn.XLOOKUP(B433,基本情報!$C$3:$C$84,基本情報!$A$3:$A$84)</f>
        <v>68</v>
      </c>
      <c r="B433" s="2" t="s">
        <v>1071</v>
      </c>
      <c r="C433" s="2" t="s">
        <v>1072</v>
      </c>
      <c r="D433" s="2" t="s">
        <v>1397</v>
      </c>
      <c r="F433" s="5"/>
    </row>
    <row r="434" spans="1:6" ht="36" x14ac:dyDescent="0.45">
      <c r="A434" s="33">
        <f>_xlfn.XLOOKUP(B434,基本情報!$C$3:$C$84,基本情報!$A$3:$A$84)</f>
        <v>68</v>
      </c>
      <c r="B434" s="2" t="s">
        <v>1071</v>
      </c>
      <c r="C434" s="2" t="s">
        <v>1072</v>
      </c>
      <c r="D434" s="2" t="s">
        <v>1301</v>
      </c>
      <c r="F434" s="5"/>
    </row>
    <row r="435" spans="1:6" ht="36" x14ac:dyDescent="0.45">
      <c r="A435" s="33">
        <f>_xlfn.XLOOKUP(B435,基本情報!$C$3:$C$84,基本情報!$A$3:$A$84)</f>
        <v>68</v>
      </c>
      <c r="B435" s="2" t="s">
        <v>1071</v>
      </c>
      <c r="C435" s="2" t="s">
        <v>1072</v>
      </c>
      <c r="D435" s="2" t="s">
        <v>1075</v>
      </c>
      <c r="F435" s="5"/>
    </row>
    <row r="436" spans="1:6" ht="36" x14ac:dyDescent="0.45">
      <c r="A436" s="33">
        <f>_xlfn.XLOOKUP(B436,基本情報!$C$3:$C$84,基本情報!$A$3:$A$84)</f>
        <v>68</v>
      </c>
      <c r="B436" s="2" t="s">
        <v>1071</v>
      </c>
      <c r="C436" s="2" t="s">
        <v>1072</v>
      </c>
      <c r="D436" s="2" t="s">
        <v>1488</v>
      </c>
      <c r="F436" s="5"/>
    </row>
    <row r="437" spans="1:6" ht="36" x14ac:dyDescent="0.45">
      <c r="A437" s="33">
        <f>_xlfn.XLOOKUP(B437,基本情報!$C$3:$C$84,基本情報!$A$3:$A$84)</f>
        <v>68</v>
      </c>
      <c r="B437" s="2" t="s">
        <v>1003</v>
      </c>
      <c r="C437" s="2" t="s">
        <v>1008</v>
      </c>
      <c r="D437" s="2" t="s">
        <v>1092</v>
      </c>
      <c r="F437" s="5"/>
    </row>
    <row r="438" spans="1:6" ht="36" x14ac:dyDescent="0.45">
      <c r="A438" s="33">
        <f>_xlfn.XLOOKUP(B438,基本情報!$C$3:$C$84,基本情報!$A$3:$A$84)</f>
        <v>69</v>
      </c>
      <c r="B438" s="2" t="s">
        <v>1076</v>
      </c>
      <c r="C438" s="2" t="s">
        <v>1077</v>
      </c>
      <c r="D438" s="2" t="s">
        <v>1412</v>
      </c>
      <c r="F438" s="5"/>
    </row>
    <row r="439" spans="1:6" ht="36" x14ac:dyDescent="0.45">
      <c r="A439" s="33">
        <f>_xlfn.XLOOKUP(B439,基本情報!$C$3:$C$84,基本情報!$A$3:$A$84)</f>
        <v>69</v>
      </c>
      <c r="B439" s="2" t="s">
        <v>1076</v>
      </c>
      <c r="C439" s="2" t="s">
        <v>1077</v>
      </c>
      <c r="D439" s="2" t="s">
        <v>1078</v>
      </c>
      <c r="F439" s="5"/>
    </row>
    <row r="440" spans="1:6" ht="36" x14ac:dyDescent="0.45">
      <c r="A440" s="33">
        <f>_xlfn.XLOOKUP(B440,基本情報!$C$3:$C$84,基本情報!$A$3:$A$84)</f>
        <v>69</v>
      </c>
      <c r="B440" s="2" t="s">
        <v>1076</v>
      </c>
      <c r="C440" s="2" t="s">
        <v>1077</v>
      </c>
      <c r="D440" s="2" t="s">
        <v>1079</v>
      </c>
      <c r="F440" s="5"/>
    </row>
    <row r="441" spans="1:6" ht="36" x14ac:dyDescent="0.45">
      <c r="A441" s="33">
        <f>_xlfn.XLOOKUP(B441,基本情報!$C$3:$C$84,基本情報!$A$3:$A$84)</f>
        <v>69</v>
      </c>
      <c r="B441" s="2" t="s">
        <v>1076</v>
      </c>
      <c r="C441" s="2" t="s">
        <v>1077</v>
      </c>
      <c r="D441" s="2" t="s">
        <v>1080</v>
      </c>
      <c r="F441" s="5"/>
    </row>
    <row r="442" spans="1:6" ht="36" x14ac:dyDescent="0.45">
      <c r="A442" s="33">
        <f>_xlfn.XLOOKUP(B442,基本情報!$C$3:$C$84,基本情報!$A$3:$A$84)</f>
        <v>69</v>
      </c>
      <c r="B442" s="2" t="s">
        <v>1076</v>
      </c>
      <c r="C442" s="2" t="s">
        <v>1077</v>
      </c>
      <c r="D442" s="2" t="s">
        <v>1357</v>
      </c>
      <c r="F442" s="5"/>
    </row>
    <row r="443" spans="1:6" ht="36" x14ac:dyDescent="0.45">
      <c r="A443" s="33">
        <f>_xlfn.XLOOKUP(B443,基本情報!$C$3:$C$84,基本情報!$A$3:$A$84)</f>
        <v>69</v>
      </c>
      <c r="B443" s="2" t="s">
        <v>1076</v>
      </c>
      <c r="C443" s="2" t="s">
        <v>1077</v>
      </c>
      <c r="D443" s="2" t="s">
        <v>1081</v>
      </c>
      <c r="F443" s="5"/>
    </row>
    <row r="444" spans="1:6" ht="36" x14ac:dyDescent="0.45">
      <c r="A444" s="33">
        <f>_xlfn.XLOOKUP(B444,基本情報!$C$3:$C$84,基本情報!$A$3:$A$84)</f>
        <v>69</v>
      </c>
      <c r="B444" s="2" t="s">
        <v>1076</v>
      </c>
      <c r="C444" s="2" t="s">
        <v>1077</v>
      </c>
      <c r="D444" s="2" t="s">
        <v>1082</v>
      </c>
      <c r="F444" s="5"/>
    </row>
    <row r="445" spans="1:6" ht="36" x14ac:dyDescent="0.45">
      <c r="A445" s="33">
        <f>_xlfn.XLOOKUP(B445,基本情報!$C$3:$C$84,基本情報!$A$3:$A$84)</f>
        <v>69</v>
      </c>
      <c r="B445" s="2" t="s">
        <v>1076</v>
      </c>
      <c r="C445" s="2" t="s">
        <v>1077</v>
      </c>
      <c r="D445" s="2" t="s">
        <v>1083</v>
      </c>
      <c r="F445" s="5"/>
    </row>
    <row r="446" spans="1:6" ht="36" x14ac:dyDescent="0.45">
      <c r="A446" s="33">
        <f>_xlfn.XLOOKUP(B446,基本情報!$C$3:$C$84,基本情報!$A$3:$A$84)</f>
        <v>69</v>
      </c>
      <c r="B446" s="2" t="s">
        <v>1076</v>
      </c>
      <c r="C446" s="2" t="s">
        <v>1077</v>
      </c>
      <c r="D446" s="2" t="s">
        <v>1159</v>
      </c>
      <c r="F446" s="5"/>
    </row>
    <row r="447" spans="1:6" ht="36" x14ac:dyDescent="0.45">
      <c r="A447" s="33">
        <f>_xlfn.XLOOKUP(B447,基本情報!$C$3:$C$84,基本情報!$A$3:$A$84)</f>
        <v>69</v>
      </c>
      <c r="B447" s="2" t="s">
        <v>1076</v>
      </c>
      <c r="C447" s="2" t="s">
        <v>1077</v>
      </c>
      <c r="D447" s="2" t="s">
        <v>1084</v>
      </c>
      <c r="F447" s="5"/>
    </row>
    <row r="448" spans="1:6" ht="36" x14ac:dyDescent="0.45">
      <c r="A448" s="33">
        <f>_xlfn.XLOOKUP(B448,基本情報!$C$3:$C$84,基本情報!$A$3:$A$84)</f>
        <v>69</v>
      </c>
      <c r="B448" s="2" t="s">
        <v>1076</v>
      </c>
      <c r="C448" s="2" t="s">
        <v>1077</v>
      </c>
      <c r="D448" s="2" t="s">
        <v>1085</v>
      </c>
      <c r="E448" s="57"/>
      <c r="F448" s="5"/>
    </row>
    <row r="449" spans="1:6" ht="36" x14ac:dyDescent="0.45">
      <c r="A449" s="33">
        <f>_xlfn.XLOOKUP(B449,基本情報!$C$3:$C$84,基本情報!$A$3:$A$84)</f>
        <v>69</v>
      </c>
      <c r="B449" s="2" t="s">
        <v>1076</v>
      </c>
      <c r="C449" s="2" t="s">
        <v>1077</v>
      </c>
      <c r="D449" s="2" t="s">
        <v>1086</v>
      </c>
      <c r="F449" s="5"/>
    </row>
    <row r="450" spans="1:6" ht="36" x14ac:dyDescent="0.45">
      <c r="A450" s="33">
        <f>_xlfn.XLOOKUP(B450,基本情報!$C$3:$C$84,基本情報!$A$3:$A$84)</f>
        <v>69</v>
      </c>
      <c r="B450" s="2" t="s">
        <v>1076</v>
      </c>
      <c r="C450" s="2" t="s">
        <v>1077</v>
      </c>
      <c r="D450" s="2" t="s">
        <v>1087</v>
      </c>
      <c r="E450" s="56"/>
      <c r="F450" s="5"/>
    </row>
    <row r="451" spans="1:6" ht="36" x14ac:dyDescent="0.45">
      <c r="A451" s="33">
        <f>_xlfn.XLOOKUP(B451,基本情報!$C$3:$C$84,基本情報!$A$3:$A$84)</f>
        <v>69</v>
      </c>
      <c r="B451" s="2" t="s">
        <v>1076</v>
      </c>
      <c r="C451" s="2" t="s">
        <v>1077</v>
      </c>
      <c r="D451" s="2" t="s">
        <v>1373</v>
      </c>
      <c r="F451" s="5"/>
    </row>
    <row r="452" spans="1:6" ht="36" x14ac:dyDescent="0.45">
      <c r="A452" s="33">
        <f>_xlfn.XLOOKUP(B452,基本情報!$C$3:$C$84,基本情報!$A$3:$A$84)</f>
        <v>69</v>
      </c>
      <c r="B452" s="2" t="s">
        <v>1076</v>
      </c>
      <c r="C452" s="2" t="s">
        <v>1077</v>
      </c>
      <c r="D452" s="2" t="s">
        <v>1088</v>
      </c>
      <c r="F452" s="5"/>
    </row>
    <row r="453" spans="1:6" ht="36" x14ac:dyDescent="0.45">
      <c r="A453" s="33">
        <f>_xlfn.XLOOKUP(B453,基本情報!$C$3:$C$84,基本情報!$A$3:$A$84)</f>
        <v>70</v>
      </c>
      <c r="B453" s="6" t="s">
        <v>61</v>
      </c>
      <c r="C453" s="6" t="s">
        <v>62</v>
      </c>
      <c r="D453" s="2" t="s">
        <v>846</v>
      </c>
      <c r="F453" s="5"/>
    </row>
    <row r="454" spans="1:6" ht="36" x14ac:dyDescent="0.45">
      <c r="A454" s="33">
        <f>_xlfn.XLOOKUP(B454,基本情報!$C$3:$C$84,基本情報!$A$3:$A$84)</f>
        <v>70</v>
      </c>
      <c r="B454" s="6" t="s">
        <v>61</v>
      </c>
      <c r="C454" s="6" t="s">
        <v>62</v>
      </c>
      <c r="D454" s="2" t="s">
        <v>1348</v>
      </c>
      <c r="F454" s="5"/>
    </row>
    <row r="455" spans="1:6" ht="36" x14ac:dyDescent="0.45">
      <c r="A455" s="33">
        <f>_xlfn.XLOOKUP(B455,基本情報!$C$3:$C$84,基本情報!$A$3:$A$84)</f>
        <v>70</v>
      </c>
      <c r="B455" s="6" t="s">
        <v>61</v>
      </c>
      <c r="C455" s="6" t="s">
        <v>62</v>
      </c>
      <c r="D455" s="2" t="s">
        <v>1349</v>
      </c>
      <c r="F455" s="5"/>
    </row>
    <row r="456" spans="1:6" ht="36" x14ac:dyDescent="0.45">
      <c r="A456" s="33">
        <f>_xlfn.XLOOKUP(B456,基本情報!$C$3:$C$84,基本情報!$A$3:$A$84)</f>
        <v>70</v>
      </c>
      <c r="B456" s="6" t="s">
        <v>61</v>
      </c>
      <c r="C456" s="6" t="s">
        <v>62</v>
      </c>
      <c r="D456" s="2" t="s">
        <v>1413</v>
      </c>
      <c r="F456" s="5"/>
    </row>
    <row r="457" spans="1:6" ht="36" x14ac:dyDescent="0.45">
      <c r="A457" s="33">
        <f>_xlfn.XLOOKUP(B457,基本情報!$C$3:$C$84,基本情報!$A$3:$A$84)</f>
        <v>70</v>
      </c>
      <c r="B457" s="6" t="s">
        <v>61</v>
      </c>
      <c r="C457" s="6" t="s">
        <v>62</v>
      </c>
      <c r="D457" s="2" t="s">
        <v>1414</v>
      </c>
      <c r="F457" s="5"/>
    </row>
    <row r="458" spans="1:6" ht="36" x14ac:dyDescent="0.45">
      <c r="A458" s="33">
        <f>_xlfn.XLOOKUP(B458,基本情報!$C$3:$C$84,基本情報!$A$3:$A$84)</f>
        <v>70</v>
      </c>
      <c r="B458" s="6" t="s">
        <v>61</v>
      </c>
      <c r="C458" s="6" t="s">
        <v>62</v>
      </c>
      <c r="D458" s="2" t="s">
        <v>1415</v>
      </c>
      <c r="F458" s="5"/>
    </row>
    <row r="459" spans="1:6" ht="36" x14ac:dyDescent="0.45">
      <c r="A459" s="33">
        <f>_xlfn.XLOOKUP(B459,基本情報!$C$3:$C$84,基本情報!$A$3:$A$84)</f>
        <v>70</v>
      </c>
      <c r="B459" s="6" t="s">
        <v>61</v>
      </c>
      <c r="C459" s="6" t="s">
        <v>62</v>
      </c>
      <c r="D459" s="2" t="s">
        <v>1465</v>
      </c>
      <c r="F459" s="5"/>
    </row>
    <row r="460" spans="1:6" ht="36" x14ac:dyDescent="0.45">
      <c r="A460" s="33">
        <f>_xlfn.XLOOKUP(B460,基本情報!$C$3:$C$84,基本情報!$A$3:$A$84)</f>
        <v>70</v>
      </c>
      <c r="B460" s="6" t="s">
        <v>61</v>
      </c>
      <c r="C460" s="6" t="s">
        <v>62</v>
      </c>
      <c r="D460" s="2" t="s">
        <v>847</v>
      </c>
      <c r="F460" s="5"/>
    </row>
    <row r="461" spans="1:6" ht="36" x14ac:dyDescent="0.45">
      <c r="A461" s="33">
        <f>_xlfn.XLOOKUP(B461,基本情報!$C$3:$C$84,基本情報!$A$3:$A$84)</f>
        <v>71</v>
      </c>
      <c r="B461" s="6" t="s">
        <v>66</v>
      </c>
      <c r="C461" s="6" t="s">
        <v>67</v>
      </c>
      <c r="D461" s="2" t="s">
        <v>400</v>
      </c>
      <c r="F461" s="5"/>
    </row>
    <row r="462" spans="1:6" ht="36" x14ac:dyDescent="0.45">
      <c r="A462" s="33">
        <f>_xlfn.XLOOKUP(B462,基本情報!$C$3:$C$84,基本情報!$A$3:$A$84)</f>
        <v>71</v>
      </c>
      <c r="B462" s="6" t="s">
        <v>66</v>
      </c>
      <c r="C462" s="6" t="s">
        <v>67</v>
      </c>
      <c r="D462" s="2" t="s">
        <v>402</v>
      </c>
      <c r="F462" s="5"/>
    </row>
    <row r="463" spans="1:6" ht="36" x14ac:dyDescent="0.45">
      <c r="A463" s="33">
        <f>_xlfn.XLOOKUP(B463,基本情報!$C$3:$C$84,基本情報!$A$3:$A$84)</f>
        <v>71</v>
      </c>
      <c r="B463" s="6" t="s">
        <v>66</v>
      </c>
      <c r="C463" s="6" t="s">
        <v>67</v>
      </c>
      <c r="D463" s="2" t="s">
        <v>401</v>
      </c>
      <c r="F463" s="5"/>
    </row>
    <row r="464" spans="1:6" ht="36" x14ac:dyDescent="0.45">
      <c r="A464" s="33">
        <f>_xlfn.XLOOKUP(B464,基本情報!$C$3:$C$84,基本情報!$A$3:$A$84)</f>
        <v>71</v>
      </c>
      <c r="B464" s="6" t="s">
        <v>66</v>
      </c>
      <c r="C464" s="6" t="s">
        <v>67</v>
      </c>
      <c r="D464" s="2" t="s">
        <v>848</v>
      </c>
      <c r="F464" s="5"/>
    </row>
    <row r="465" spans="1:6" ht="36" x14ac:dyDescent="0.45">
      <c r="A465" s="33">
        <f>_xlfn.XLOOKUP(B465,基本情報!$C$3:$C$84,基本情報!$A$3:$A$84)</f>
        <v>71</v>
      </c>
      <c r="B465" s="6" t="s">
        <v>66</v>
      </c>
      <c r="C465" s="6" t="s">
        <v>67</v>
      </c>
      <c r="D465" s="2" t="s">
        <v>403</v>
      </c>
      <c r="F465" s="5"/>
    </row>
    <row r="466" spans="1:6" ht="36" x14ac:dyDescent="0.45">
      <c r="A466" s="33">
        <f>_xlfn.XLOOKUP(B466,基本情報!$C$3:$C$84,基本情報!$A$3:$A$84)</f>
        <v>71</v>
      </c>
      <c r="B466" s="6" t="s">
        <v>66</v>
      </c>
      <c r="C466" s="6" t="s">
        <v>67</v>
      </c>
      <c r="D466" s="2" t="s">
        <v>849</v>
      </c>
      <c r="E466" s="55"/>
      <c r="F466" s="5"/>
    </row>
    <row r="467" spans="1:6" ht="36" x14ac:dyDescent="0.45">
      <c r="A467" s="33">
        <f>_xlfn.XLOOKUP(B467,基本情報!$C$3:$C$84,基本情報!$A$3:$A$84)</f>
        <v>71</v>
      </c>
      <c r="B467" s="6" t="s">
        <v>66</v>
      </c>
      <c r="C467" s="6" t="s">
        <v>67</v>
      </c>
      <c r="D467" s="2" t="s">
        <v>850</v>
      </c>
      <c r="F467" s="5"/>
    </row>
    <row r="468" spans="1:6" ht="36" x14ac:dyDescent="0.45">
      <c r="A468" s="33">
        <f>_xlfn.XLOOKUP(B468,基本情報!$C$3:$C$84,基本情報!$A$3:$A$84)</f>
        <v>71</v>
      </c>
      <c r="B468" s="6" t="s">
        <v>66</v>
      </c>
      <c r="C468" s="6" t="s">
        <v>67</v>
      </c>
      <c r="D468" s="2" t="s">
        <v>851</v>
      </c>
      <c r="F468" s="5"/>
    </row>
    <row r="469" spans="1:6" ht="36" x14ac:dyDescent="0.45">
      <c r="A469" s="33">
        <f>_xlfn.XLOOKUP(B469,基本情報!$C$3:$C$84,基本情報!$A$3:$A$84)</f>
        <v>71</v>
      </c>
      <c r="B469" s="6" t="s">
        <v>66</v>
      </c>
      <c r="C469" s="6" t="s">
        <v>67</v>
      </c>
      <c r="D469" s="2" t="s">
        <v>404</v>
      </c>
      <c r="F469" s="5"/>
    </row>
    <row r="470" spans="1:6" ht="36" x14ac:dyDescent="0.45">
      <c r="A470" s="33">
        <f>_xlfn.XLOOKUP(B470,基本情報!$C$3:$C$84,基本情報!$A$3:$A$84)</f>
        <v>72</v>
      </c>
      <c r="B470" s="6" t="s">
        <v>70</v>
      </c>
      <c r="C470" s="6" t="s">
        <v>71</v>
      </c>
      <c r="D470" s="2" t="s">
        <v>852</v>
      </c>
      <c r="F470" s="5"/>
    </row>
    <row r="471" spans="1:6" ht="36" x14ac:dyDescent="0.45">
      <c r="A471" s="33">
        <f>_xlfn.XLOOKUP(B471,基本情報!$C$3:$C$84,基本情報!$A$3:$A$84)</f>
        <v>72</v>
      </c>
      <c r="B471" s="6" t="s">
        <v>70</v>
      </c>
      <c r="C471" s="6" t="s">
        <v>71</v>
      </c>
      <c r="D471" s="2" t="s">
        <v>853</v>
      </c>
      <c r="E471" s="55"/>
      <c r="F471" s="5"/>
    </row>
    <row r="472" spans="1:6" ht="36" x14ac:dyDescent="0.45">
      <c r="A472" s="33">
        <f>_xlfn.XLOOKUP(B472,基本情報!$C$3:$C$84,基本情報!$A$3:$A$84)</f>
        <v>72</v>
      </c>
      <c r="B472" s="6" t="s">
        <v>70</v>
      </c>
      <c r="C472" s="6" t="s">
        <v>71</v>
      </c>
      <c r="D472" s="2" t="s">
        <v>405</v>
      </c>
      <c r="F472" s="5"/>
    </row>
    <row r="473" spans="1:6" ht="36" x14ac:dyDescent="0.45">
      <c r="A473" s="33">
        <f>_xlfn.XLOOKUP(B473,基本情報!$C$3:$C$84,基本情報!$A$3:$A$84)</f>
        <v>72</v>
      </c>
      <c r="B473" s="6" t="s">
        <v>70</v>
      </c>
      <c r="C473" s="6" t="s">
        <v>71</v>
      </c>
      <c r="D473" s="2" t="s">
        <v>854</v>
      </c>
      <c r="E473" s="55"/>
      <c r="F473" s="5"/>
    </row>
    <row r="474" spans="1:6" ht="36" x14ac:dyDescent="0.45">
      <c r="A474" s="33">
        <f>_xlfn.XLOOKUP(B474,基本情報!$C$3:$C$84,基本情報!$A$3:$A$84)</f>
        <v>72</v>
      </c>
      <c r="B474" s="33" t="s">
        <v>70</v>
      </c>
      <c r="C474" s="8" t="s">
        <v>71</v>
      </c>
      <c r="D474" s="2" t="s">
        <v>1159</v>
      </c>
    </row>
    <row r="475" spans="1:6" ht="36" x14ac:dyDescent="0.45">
      <c r="A475" s="33">
        <f>_xlfn.XLOOKUP(B475,基本情報!$C$3:$C$84,基本情報!$A$3:$A$84)</f>
        <v>72</v>
      </c>
      <c r="B475" s="33" t="s">
        <v>70</v>
      </c>
      <c r="C475" s="14" t="s">
        <v>71</v>
      </c>
      <c r="D475" s="2" t="s">
        <v>855</v>
      </c>
      <c r="E475" s="55"/>
    </row>
    <row r="476" spans="1:6" ht="36" x14ac:dyDescent="0.45">
      <c r="A476" s="33">
        <f>_xlfn.XLOOKUP(B476,基本情報!$C$3:$C$84,基本情報!$A$3:$A$84)</f>
        <v>72</v>
      </c>
      <c r="B476" s="33" t="s">
        <v>70</v>
      </c>
      <c r="C476" s="8" t="s">
        <v>71</v>
      </c>
      <c r="D476" s="2" t="s">
        <v>1485</v>
      </c>
    </row>
    <row r="477" spans="1:6" ht="36" x14ac:dyDescent="0.45">
      <c r="A477" s="33">
        <f>_xlfn.XLOOKUP(B477,基本情報!$C$3:$C$84,基本情報!$A$3:$A$84)</f>
        <v>72</v>
      </c>
      <c r="B477" s="33" t="s">
        <v>70</v>
      </c>
      <c r="C477" s="33" t="s">
        <v>71</v>
      </c>
      <c r="D477" s="2" t="s">
        <v>1374</v>
      </c>
      <c r="E477" s="55"/>
    </row>
    <row r="478" spans="1:6" ht="36" x14ac:dyDescent="0.45">
      <c r="A478" s="33">
        <f>_xlfn.XLOOKUP(B478,基本情報!$C$3:$C$84,基本情報!$A$3:$A$84)</f>
        <v>72</v>
      </c>
      <c r="B478" s="33" t="s">
        <v>70</v>
      </c>
      <c r="C478" s="33" t="s">
        <v>71</v>
      </c>
      <c r="D478" s="2" t="s">
        <v>1089</v>
      </c>
      <c r="E478" s="55"/>
    </row>
    <row r="479" spans="1:6" ht="36" x14ac:dyDescent="0.45">
      <c r="A479" s="33">
        <f>_xlfn.XLOOKUP(B479,基本情報!$C$3:$C$84,基本情報!$A$3:$A$84)</f>
        <v>73</v>
      </c>
      <c r="B479" s="33" t="s">
        <v>309</v>
      </c>
      <c r="C479" s="33" t="s">
        <v>310</v>
      </c>
      <c r="D479" s="2" t="s">
        <v>856</v>
      </c>
    </row>
    <row r="480" spans="1:6" ht="36" x14ac:dyDescent="0.45">
      <c r="A480" s="33">
        <f>_xlfn.XLOOKUP(B480,基本情報!$C$3:$C$84,基本情報!$A$3:$A$84)</f>
        <v>73</v>
      </c>
      <c r="B480" s="33" t="s">
        <v>309</v>
      </c>
      <c r="C480" s="33" t="s">
        <v>310</v>
      </c>
      <c r="D480" s="2" t="s">
        <v>857</v>
      </c>
    </row>
    <row r="481" spans="1:5" ht="36" x14ac:dyDescent="0.45">
      <c r="A481" s="33">
        <f>_xlfn.XLOOKUP(B481,基本情報!$C$3:$C$84,基本情報!$A$3:$A$84)</f>
        <v>73</v>
      </c>
      <c r="B481" s="33" t="s">
        <v>309</v>
      </c>
      <c r="C481" s="33" t="s">
        <v>310</v>
      </c>
      <c r="D481" s="2" t="s">
        <v>1423</v>
      </c>
    </row>
    <row r="482" spans="1:5" ht="36" x14ac:dyDescent="0.45">
      <c r="A482" s="33">
        <f>_xlfn.XLOOKUP(B482,基本情報!$C$3:$C$84,基本情報!$A$3:$A$84)</f>
        <v>73</v>
      </c>
      <c r="B482" s="33" t="s">
        <v>309</v>
      </c>
      <c r="C482" s="33" t="s">
        <v>310</v>
      </c>
      <c r="D482" s="2" t="s">
        <v>858</v>
      </c>
      <c r="E482" s="55"/>
    </row>
    <row r="483" spans="1:5" ht="36" x14ac:dyDescent="0.45">
      <c r="A483" s="33">
        <f>_xlfn.XLOOKUP(B483,基本情報!$C$3:$C$84,基本情報!$A$3:$A$84)</f>
        <v>73</v>
      </c>
      <c r="B483" s="33" t="s">
        <v>309</v>
      </c>
      <c r="C483" s="33" t="s">
        <v>310</v>
      </c>
      <c r="D483" s="2" t="s">
        <v>401</v>
      </c>
    </row>
    <row r="484" spans="1:5" ht="36" x14ac:dyDescent="0.45">
      <c r="A484" s="33">
        <f>_xlfn.XLOOKUP(B484,基本情報!$C$3:$C$84,基本情報!$A$3:$A$84)</f>
        <v>73</v>
      </c>
      <c r="B484" s="33" t="s">
        <v>309</v>
      </c>
      <c r="C484" s="33" t="s">
        <v>310</v>
      </c>
      <c r="D484" s="2" t="s">
        <v>1159</v>
      </c>
    </row>
    <row r="485" spans="1:5" ht="36" x14ac:dyDescent="0.45">
      <c r="A485" s="33">
        <f>_xlfn.XLOOKUP(B485,基本情報!$C$3:$C$84,基本情報!$A$3:$A$84)</f>
        <v>73</v>
      </c>
      <c r="B485" s="33" t="s">
        <v>309</v>
      </c>
      <c r="C485" s="33" t="s">
        <v>310</v>
      </c>
      <c r="D485" s="2" t="s">
        <v>1485</v>
      </c>
    </row>
    <row r="486" spans="1:5" ht="36" x14ac:dyDescent="0.45">
      <c r="A486" s="33">
        <f>_xlfn.XLOOKUP(B486,基本情報!$C$3:$C$84,基本情報!$A$3:$A$84)</f>
        <v>73</v>
      </c>
      <c r="B486" s="33" t="s">
        <v>309</v>
      </c>
      <c r="C486" s="33" t="s">
        <v>310</v>
      </c>
      <c r="D486" s="2" t="s">
        <v>1074</v>
      </c>
      <c r="E486" s="55"/>
    </row>
    <row r="487" spans="1:5" ht="36" x14ac:dyDescent="0.45">
      <c r="A487" s="33">
        <f>_xlfn.XLOOKUP(B487,基本情報!$C$3:$C$84,基本情報!$A$3:$A$84)</f>
        <v>73</v>
      </c>
      <c r="B487" s="33" t="s">
        <v>309</v>
      </c>
      <c r="C487" s="33" t="s">
        <v>310</v>
      </c>
      <c r="D487" s="2" t="s">
        <v>1022</v>
      </c>
      <c r="E487" s="55"/>
    </row>
    <row r="488" spans="1:5" ht="36" x14ac:dyDescent="0.45">
      <c r="A488" s="33">
        <f>_xlfn.XLOOKUP(B488,基本情報!$C$3:$C$84,基本情報!$A$3:$A$84)</f>
        <v>73</v>
      </c>
      <c r="B488" s="33" t="s">
        <v>309</v>
      </c>
      <c r="C488" s="33" t="s">
        <v>310</v>
      </c>
      <c r="D488" s="2" t="s">
        <v>1460</v>
      </c>
      <c r="E488" s="55"/>
    </row>
    <row r="489" spans="1:5" ht="36" x14ac:dyDescent="0.45">
      <c r="A489" s="33">
        <f>_xlfn.XLOOKUP(B489,基本情報!$C$3:$C$84,基本情報!$A$3:$A$84)</f>
        <v>73</v>
      </c>
      <c r="B489" s="33" t="s">
        <v>309</v>
      </c>
      <c r="C489" s="33" t="s">
        <v>310</v>
      </c>
      <c r="D489" s="2" t="s">
        <v>1363</v>
      </c>
      <c r="E489" s="55"/>
    </row>
    <row r="490" spans="1:5" ht="36" x14ac:dyDescent="0.45">
      <c r="A490" s="33">
        <f>_xlfn.XLOOKUP(B490,基本情報!$C$3:$C$84,基本情報!$A$3:$A$84)</f>
        <v>73</v>
      </c>
      <c r="B490" s="33" t="s">
        <v>309</v>
      </c>
      <c r="C490" s="33" t="s">
        <v>310</v>
      </c>
      <c r="D490" s="2" t="s">
        <v>1127</v>
      </c>
      <c r="E490" s="55"/>
    </row>
    <row r="491" spans="1:5" ht="36" x14ac:dyDescent="0.45">
      <c r="A491" s="33">
        <f>_xlfn.XLOOKUP(B491,基本情報!$C$3:$C$84,基本情報!$A$3:$A$84)</f>
        <v>73</v>
      </c>
      <c r="B491" s="33" t="s">
        <v>309</v>
      </c>
      <c r="C491" s="33" t="s">
        <v>310</v>
      </c>
      <c r="D491" s="2" t="s">
        <v>1569</v>
      </c>
      <c r="E491" s="55"/>
    </row>
    <row r="492" spans="1:5" ht="36" x14ac:dyDescent="0.45">
      <c r="A492" s="33">
        <f>_xlfn.XLOOKUP(B492,基本情報!$C$3:$C$84,基本情報!$A$3:$A$84)</f>
        <v>73</v>
      </c>
      <c r="B492" s="33" t="s">
        <v>309</v>
      </c>
      <c r="C492" s="33" t="s">
        <v>310</v>
      </c>
      <c r="D492" s="2" t="s">
        <v>1128</v>
      </c>
      <c r="E492" s="55"/>
    </row>
    <row r="493" spans="1:5" ht="36" x14ac:dyDescent="0.45">
      <c r="A493" s="33">
        <f>_xlfn.XLOOKUP(B493,基本情報!$C$3:$C$84,基本情報!$A$3:$A$84)</f>
        <v>73</v>
      </c>
      <c r="B493" s="33" t="s">
        <v>309</v>
      </c>
      <c r="C493" s="33" t="s">
        <v>310</v>
      </c>
      <c r="D493" s="2" t="s">
        <v>1397</v>
      </c>
      <c r="E493" s="55"/>
    </row>
    <row r="494" spans="1:5" ht="36" x14ac:dyDescent="0.45">
      <c r="A494" s="33">
        <f>_xlfn.XLOOKUP(B494,基本情報!$C$3:$C$84,基本情報!$A$3:$A$84)</f>
        <v>73</v>
      </c>
      <c r="B494" s="33" t="s">
        <v>309</v>
      </c>
      <c r="C494" s="33" t="s">
        <v>310</v>
      </c>
      <c r="D494" s="2" t="s">
        <v>1388</v>
      </c>
      <c r="E494" s="55"/>
    </row>
    <row r="495" spans="1:5" ht="36" x14ac:dyDescent="0.45">
      <c r="A495" s="33">
        <f>_xlfn.XLOOKUP(B495,基本情報!$C$3:$C$84,基本情報!$A$3:$A$84)</f>
        <v>73</v>
      </c>
      <c r="B495" s="33" t="s">
        <v>309</v>
      </c>
      <c r="C495" s="33" t="s">
        <v>310</v>
      </c>
      <c r="D495" s="2" t="s">
        <v>1489</v>
      </c>
      <c r="E495" s="55"/>
    </row>
    <row r="496" spans="1:5" ht="36" x14ac:dyDescent="0.45">
      <c r="A496" s="33">
        <f>_xlfn.XLOOKUP(B496,基本情報!$C$3:$C$84,基本情報!$A$3:$A$84)</f>
        <v>73</v>
      </c>
      <c r="B496" s="33" t="s">
        <v>309</v>
      </c>
      <c r="C496" s="33" t="s">
        <v>310</v>
      </c>
      <c r="D496" s="2" t="s">
        <v>1065</v>
      </c>
      <c r="E496" s="55"/>
    </row>
    <row r="497" spans="1:5" ht="36" x14ac:dyDescent="0.45">
      <c r="A497" s="33">
        <f>_xlfn.XLOOKUP(B497,基本情報!$C$3:$C$84,基本情報!$A$3:$A$84)</f>
        <v>73</v>
      </c>
      <c r="B497" s="33" t="s">
        <v>309</v>
      </c>
      <c r="C497" s="33" t="s">
        <v>310</v>
      </c>
      <c r="D497" s="2" t="s">
        <v>1126</v>
      </c>
      <c r="E497" s="55"/>
    </row>
    <row r="498" spans="1:5" ht="36" x14ac:dyDescent="0.45">
      <c r="A498" s="33">
        <f>_xlfn.XLOOKUP(B498,基本情報!$C$3:$C$84,基本情報!$A$3:$A$84)</f>
        <v>73</v>
      </c>
      <c r="B498" s="33" t="s">
        <v>309</v>
      </c>
      <c r="C498" s="33" t="s">
        <v>310</v>
      </c>
      <c r="D498" s="2" t="s">
        <v>1033</v>
      </c>
      <c r="E498" s="55"/>
    </row>
    <row r="499" spans="1:5" ht="36" x14ac:dyDescent="0.45">
      <c r="A499" s="33">
        <f>_xlfn.XLOOKUP(B499,基本情報!$C$3:$C$84,基本情報!$A$3:$A$84)</f>
        <v>73</v>
      </c>
      <c r="B499" s="33" t="s">
        <v>309</v>
      </c>
      <c r="C499" s="33" t="s">
        <v>310</v>
      </c>
      <c r="D499" s="2" t="s">
        <v>1129</v>
      </c>
      <c r="E499" s="55"/>
    </row>
    <row r="500" spans="1:5" ht="36" x14ac:dyDescent="0.45">
      <c r="A500" s="33">
        <f>_xlfn.XLOOKUP(B500,基本情報!$C$3:$C$84,基本情報!$A$3:$A$84)</f>
        <v>73</v>
      </c>
      <c r="B500" s="33" t="s">
        <v>309</v>
      </c>
      <c r="C500" s="33" t="s">
        <v>310</v>
      </c>
      <c r="D500" s="2" t="s">
        <v>1130</v>
      </c>
      <c r="E500" s="55"/>
    </row>
    <row r="501" spans="1:5" ht="54" x14ac:dyDescent="0.45">
      <c r="A501" s="33">
        <f>_xlfn.XLOOKUP(B501,基本情報!$C$3:$C$84,基本情報!$A$3:$A$84)</f>
        <v>74</v>
      </c>
      <c r="B501" s="33" t="s">
        <v>326</v>
      </c>
      <c r="C501" s="33" t="s">
        <v>327</v>
      </c>
      <c r="D501" s="2" t="s">
        <v>1388</v>
      </c>
    </row>
    <row r="502" spans="1:5" ht="54" x14ac:dyDescent="0.45">
      <c r="A502" s="33">
        <f>_xlfn.XLOOKUP(B502,基本情報!$C$3:$C$84,基本情報!$A$3:$A$84)</f>
        <v>74</v>
      </c>
      <c r="B502" s="33" t="s">
        <v>326</v>
      </c>
      <c r="C502" s="33" t="s">
        <v>327</v>
      </c>
      <c r="D502" s="2" t="s">
        <v>1023</v>
      </c>
    </row>
    <row r="503" spans="1:5" ht="54" x14ac:dyDescent="0.45">
      <c r="A503" s="33">
        <f>_xlfn.XLOOKUP(B503,基本情報!$C$3:$C$84,基本情報!$A$3:$A$84)</f>
        <v>74</v>
      </c>
      <c r="B503" s="33" t="s">
        <v>326</v>
      </c>
      <c r="C503" s="33" t="s">
        <v>327</v>
      </c>
      <c r="D503" s="2" t="s">
        <v>1489</v>
      </c>
    </row>
    <row r="504" spans="1:5" ht="54" x14ac:dyDescent="0.45">
      <c r="A504" s="33">
        <f>_xlfn.XLOOKUP(B504,基本情報!$C$3:$C$84,基本情報!$A$3:$A$84)</f>
        <v>74</v>
      </c>
      <c r="B504" s="33" t="s">
        <v>326</v>
      </c>
      <c r="C504" s="33" t="s">
        <v>327</v>
      </c>
      <c r="D504" s="2" t="s">
        <v>1424</v>
      </c>
    </row>
    <row r="505" spans="1:5" ht="54" x14ac:dyDescent="0.45">
      <c r="A505" s="33">
        <f>_xlfn.XLOOKUP(B505,基本情報!$C$3:$C$84,基本情報!$A$3:$A$84)</f>
        <v>74</v>
      </c>
      <c r="B505" s="33" t="s">
        <v>326</v>
      </c>
      <c r="C505" s="33" t="s">
        <v>327</v>
      </c>
      <c r="D505" s="2" t="s">
        <v>1476</v>
      </c>
    </row>
    <row r="506" spans="1:5" ht="54" x14ac:dyDescent="0.45">
      <c r="A506" s="33">
        <f>_xlfn.XLOOKUP(B506,基本情報!$C$3:$C$84,基本情報!$A$3:$A$84)</f>
        <v>74</v>
      </c>
      <c r="B506" s="33" t="s">
        <v>326</v>
      </c>
      <c r="C506" s="33" t="s">
        <v>327</v>
      </c>
      <c r="D506" s="2" t="s">
        <v>1326</v>
      </c>
    </row>
    <row r="507" spans="1:5" ht="54" x14ac:dyDescent="0.45">
      <c r="A507" s="33">
        <f>_xlfn.XLOOKUP(B507,基本情報!$C$3:$C$84,基本情報!$A$3:$A$84)</f>
        <v>74</v>
      </c>
      <c r="B507" s="33" t="s">
        <v>326</v>
      </c>
      <c r="C507" s="33" t="s">
        <v>327</v>
      </c>
      <c r="D507" s="2" t="s">
        <v>1382</v>
      </c>
    </row>
    <row r="508" spans="1:5" ht="54" x14ac:dyDescent="0.45">
      <c r="A508" s="33">
        <f>_xlfn.XLOOKUP(B508,基本情報!$C$3:$C$84,基本情報!$A$3:$A$84)</f>
        <v>74</v>
      </c>
      <c r="B508" s="33" t="s">
        <v>326</v>
      </c>
      <c r="C508" s="33" t="s">
        <v>327</v>
      </c>
      <c r="D508" s="2" t="s">
        <v>1350</v>
      </c>
    </row>
    <row r="509" spans="1:5" ht="54" x14ac:dyDescent="0.45">
      <c r="A509" s="33">
        <f>_xlfn.XLOOKUP(B509,基本情報!$C$3:$C$84,基本情報!$A$3:$A$84)</f>
        <v>74</v>
      </c>
      <c r="B509" s="33" t="s">
        <v>326</v>
      </c>
      <c r="C509" s="33" t="s">
        <v>327</v>
      </c>
      <c r="D509" s="2" t="s">
        <v>1131</v>
      </c>
    </row>
    <row r="510" spans="1:5" ht="54" x14ac:dyDescent="0.45">
      <c r="A510" s="33">
        <f>_xlfn.XLOOKUP(B510,基本情報!$C$3:$C$84,基本情報!$A$3:$A$84)</f>
        <v>74</v>
      </c>
      <c r="B510" s="33" t="s">
        <v>326</v>
      </c>
      <c r="C510" s="33" t="s">
        <v>327</v>
      </c>
      <c r="D510" s="2" t="s">
        <v>412</v>
      </c>
    </row>
    <row r="511" spans="1:5" ht="54" x14ac:dyDescent="0.45">
      <c r="A511" s="33">
        <f>_xlfn.XLOOKUP(B511,基本情報!$C$3:$C$84,基本情報!$A$3:$A$84)</f>
        <v>74</v>
      </c>
      <c r="B511" s="33" t="s">
        <v>326</v>
      </c>
      <c r="C511" s="33" t="s">
        <v>327</v>
      </c>
      <c r="D511" s="2" t="s">
        <v>407</v>
      </c>
    </row>
    <row r="512" spans="1:5" ht="54" x14ac:dyDescent="0.45">
      <c r="A512" s="33">
        <f>_xlfn.XLOOKUP(B512,基本情報!$C$3:$C$84,基本情報!$A$3:$A$84)</f>
        <v>74</v>
      </c>
      <c r="B512" s="33" t="s">
        <v>326</v>
      </c>
      <c r="C512" s="33" t="s">
        <v>327</v>
      </c>
      <c r="D512" s="2" t="s">
        <v>1159</v>
      </c>
    </row>
    <row r="513" spans="1:5" ht="54" x14ac:dyDescent="0.45">
      <c r="A513" s="33">
        <f>_xlfn.XLOOKUP(B513,基本情報!$C$3:$C$84,基本情報!$A$3:$A$84)</f>
        <v>74</v>
      </c>
      <c r="B513" s="33" t="s">
        <v>326</v>
      </c>
      <c r="C513" s="33" t="s">
        <v>327</v>
      </c>
      <c r="D513" s="2" t="s">
        <v>1132</v>
      </c>
      <c r="E513" s="55"/>
    </row>
    <row r="514" spans="1:5" ht="54" x14ac:dyDescent="0.45">
      <c r="A514" s="33">
        <f>_xlfn.XLOOKUP(B514,基本情報!$C$3:$C$84,基本情報!$A$3:$A$84)</f>
        <v>74</v>
      </c>
      <c r="B514" s="33" t="s">
        <v>326</v>
      </c>
      <c r="C514" s="33" t="s">
        <v>327</v>
      </c>
      <c r="D514" s="2" t="s">
        <v>401</v>
      </c>
    </row>
    <row r="515" spans="1:5" ht="54" x14ac:dyDescent="0.45">
      <c r="A515" s="33">
        <f>_xlfn.XLOOKUP(B515,基本情報!$C$3:$C$84,基本情報!$A$3:$A$84)</f>
        <v>74</v>
      </c>
      <c r="B515" s="33" t="s">
        <v>326</v>
      </c>
      <c r="C515" s="33" t="s">
        <v>327</v>
      </c>
      <c r="D515" s="2" t="s">
        <v>859</v>
      </c>
      <c r="E515" s="55"/>
    </row>
    <row r="516" spans="1:5" ht="54" x14ac:dyDescent="0.45">
      <c r="A516" s="33">
        <f>_xlfn.XLOOKUP(B516,基本情報!$C$3:$C$84,基本情報!$A$3:$A$84)</f>
        <v>74</v>
      </c>
      <c r="B516" s="33" t="s">
        <v>326</v>
      </c>
      <c r="C516" s="33" t="s">
        <v>327</v>
      </c>
      <c r="D516" s="2" t="s">
        <v>860</v>
      </c>
    </row>
    <row r="517" spans="1:5" ht="54" x14ac:dyDescent="0.45">
      <c r="A517" s="33">
        <f>_xlfn.XLOOKUP(B517,基本情報!$C$3:$C$84,基本情報!$A$3:$A$84)</f>
        <v>74</v>
      </c>
      <c r="B517" s="33" t="s">
        <v>326</v>
      </c>
      <c r="C517" s="33" t="s">
        <v>327</v>
      </c>
      <c r="D517" s="2" t="s">
        <v>1152</v>
      </c>
    </row>
    <row r="518" spans="1:5" ht="36" x14ac:dyDescent="0.45">
      <c r="A518" s="33">
        <f>_xlfn.XLOOKUP(B518,基本情報!$C$3:$C$84,基本情報!$A$3:$A$84)</f>
        <v>75</v>
      </c>
      <c r="B518" s="2" t="s">
        <v>862</v>
      </c>
      <c r="C518" s="2" t="s">
        <v>863</v>
      </c>
      <c r="D518" s="2" t="s">
        <v>846</v>
      </c>
    </row>
    <row r="519" spans="1:5" ht="36" x14ac:dyDescent="0.45">
      <c r="A519" s="33">
        <f>_xlfn.XLOOKUP(B519,基本情報!$C$3:$C$84,基本情報!$A$3:$A$84)</f>
        <v>75</v>
      </c>
      <c r="B519" s="2" t="s">
        <v>862</v>
      </c>
      <c r="C519" s="2" t="s">
        <v>863</v>
      </c>
      <c r="D519" s="2" t="s">
        <v>1091</v>
      </c>
    </row>
    <row r="520" spans="1:5" ht="36" x14ac:dyDescent="0.45">
      <c r="A520" s="33">
        <f>_xlfn.XLOOKUP(B520,基本情報!$C$3:$C$84,基本情報!$A$3:$A$84)</f>
        <v>75</v>
      </c>
      <c r="B520" s="2" t="s">
        <v>862</v>
      </c>
      <c r="C520" s="2" t="s">
        <v>863</v>
      </c>
      <c r="D520" s="2" t="s">
        <v>865</v>
      </c>
    </row>
    <row r="521" spans="1:5" ht="36" x14ac:dyDescent="0.45">
      <c r="A521" s="33">
        <f>_xlfn.XLOOKUP(B521,基本情報!$C$3:$C$84,基本情報!$A$3:$A$84)</f>
        <v>75</v>
      </c>
      <c r="B521" s="2" t="s">
        <v>862</v>
      </c>
      <c r="C521" s="2" t="s">
        <v>863</v>
      </c>
      <c r="D521" s="2" t="s">
        <v>866</v>
      </c>
    </row>
    <row r="522" spans="1:5" ht="36" x14ac:dyDescent="0.45">
      <c r="A522" s="33">
        <f>_xlfn.XLOOKUP(B522,基本情報!$C$3:$C$84,基本情報!$A$3:$A$84)</f>
        <v>75</v>
      </c>
      <c r="B522" s="2" t="s">
        <v>862</v>
      </c>
      <c r="C522" s="2" t="s">
        <v>863</v>
      </c>
      <c r="D522" s="2" t="s">
        <v>423</v>
      </c>
    </row>
    <row r="523" spans="1:5" ht="36" x14ac:dyDescent="0.45">
      <c r="A523" s="33">
        <f>_xlfn.XLOOKUP(B523,基本情報!$C$3:$C$84,基本情報!$A$3:$A$84)</f>
        <v>76</v>
      </c>
      <c r="B523" s="2" t="s">
        <v>867</v>
      </c>
      <c r="C523" s="2" t="s">
        <v>868</v>
      </c>
      <c r="D523" s="2" t="s">
        <v>1476</v>
      </c>
    </row>
    <row r="524" spans="1:5" ht="36" x14ac:dyDescent="0.45">
      <c r="A524" s="33">
        <f>_xlfn.XLOOKUP(B524,基本情報!$C$3:$C$84,基本情報!$A$3:$A$84)</f>
        <v>76</v>
      </c>
      <c r="B524" s="2" t="s">
        <v>867</v>
      </c>
      <c r="C524" s="2" t="s">
        <v>868</v>
      </c>
      <c r="D524" s="2" t="s">
        <v>1464</v>
      </c>
    </row>
    <row r="525" spans="1:5" ht="36" x14ac:dyDescent="0.45">
      <c r="A525" s="33">
        <f>_xlfn.XLOOKUP(B525,基本情報!$C$3:$C$84,基本情報!$A$3:$A$84)</f>
        <v>76</v>
      </c>
      <c r="B525" s="2" t="s">
        <v>867</v>
      </c>
      <c r="C525" s="2" t="s">
        <v>868</v>
      </c>
      <c r="D525" s="2" t="s">
        <v>869</v>
      </c>
    </row>
    <row r="526" spans="1:5" ht="36" x14ac:dyDescent="0.45">
      <c r="A526" s="33">
        <f>_xlfn.XLOOKUP(B526,基本情報!$C$3:$C$84,基本情報!$A$3:$A$84)</f>
        <v>76</v>
      </c>
      <c r="B526" s="2" t="s">
        <v>867</v>
      </c>
      <c r="C526" s="2" t="s">
        <v>868</v>
      </c>
      <c r="D526" s="2" t="s">
        <v>1465</v>
      </c>
    </row>
    <row r="527" spans="1:5" ht="36" x14ac:dyDescent="0.45">
      <c r="A527" s="33">
        <f>_xlfn.XLOOKUP(B527,基本情報!$C$3:$C$84,基本情報!$A$3:$A$84)</f>
        <v>76</v>
      </c>
      <c r="B527" s="2" t="s">
        <v>867</v>
      </c>
      <c r="C527" s="2" t="s">
        <v>868</v>
      </c>
      <c r="D527" s="2" t="s">
        <v>1490</v>
      </c>
    </row>
    <row r="528" spans="1:5" ht="36" x14ac:dyDescent="0.45">
      <c r="A528" s="33">
        <f>_xlfn.XLOOKUP(B528,基本情報!$C$3:$C$84,基本情報!$A$3:$A$84)</f>
        <v>76</v>
      </c>
      <c r="B528" s="2" t="s">
        <v>867</v>
      </c>
      <c r="C528" s="2" t="s">
        <v>868</v>
      </c>
      <c r="D528" s="2" t="s">
        <v>864</v>
      </c>
    </row>
    <row r="529" spans="1:4" ht="36" x14ac:dyDescent="0.45">
      <c r="A529" s="33">
        <f>_xlfn.XLOOKUP(B529,基本情報!$C$3:$C$84,基本情報!$A$3:$A$84)</f>
        <v>76</v>
      </c>
      <c r="B529" s="2" t="s">
        <v>867</v>
      </c>
      <c r="C529" s="2" t="s">
        <v>868</v>
      </c>
      <c r="D529" s="2" t="s">
        <v>1147</v>
      </c>
    </row>
    <row r="530" spans="1:4" ht="36" x14ac:dyDescent="0.45">
      <c r="A530" s="33">
        <f>_xlfn.XLOOKUP(B530,基本情報!$C$3:$C$84,基本情報!$A$3:$A$84)</f>
        <v>76</v>
      </c>
      <c r="B530" s="2" t="s">
        <v>867</v>
      </c>
      <c r="C530" s="2" t="s">
        <v>868</v>
      </c>
      <c r="D530" s="2" t="s">
        <v>1148</v>
      </c>
    </row>
    <row r="531" spans="1:4" ht="36" x14ac:dyDescent="0.45">
      <c r="A531" s="33">
        <f>_xlfn.XLOOKUP(B531,基本情報!$C$3:$C$84,基本情報!$A$3:$A$84)</f>
        <v>77</v>
      </c>
      <c r="B531" s="2" t="s">
        <v>870</v>
      </c>
      <c r="C531" s="2" t="s">
        <v>871</v>
      </c>
      <c r="D531" s="2" t="s">
        <v>846</v>
      </c>
    </row>
    <row r="532" spans="1:4" ht="36" x14ac:dyDescent="0.45">
      <c r="A532" s="33">
        <f>_xlfn.XLOOKUP(B532,基本情報!$C$3:$C$84,基本情報!$A$3:$A$84)</f>
        <v>77</v>
      </c>
      <c r="B532" s="2" t="s">
        <v>870</v>
      </c>
      <c r="C532" s="2" t="s">
        <v>871</v>
      </c>
      <c r="D532" s="2" t="s">
        <v>1476</v>
      </c>
    </row>
    <row r="533" spans="1:4" ht="36" x14ac:dyDescent="0.45">
      <c r="A533" s="33">
        <f>_xlfn.XLOOKUP(B533,基本情報!$C$3:$C$84,基本情報!$A$3:$A$84)</f>
        <v>77</v>
      </c>
      <c r="B533" s="2" t="s">
        <v>870</v>
      </c>
      <c r="C533" s="2" t="s">
        <v>871</v>
      </c>
      <c r="D533" s="2" t="s">
        <v>872</v>
      </c>
    </row>
    <row r="534" spans="1:4" ht="36" x14ac:dyDescent="0.45">
      <c r="A534" s="33">
        <f>_xlfn.XLOOKUP(B534,基本情報!$C$3:$C$84,基本情報!$A$3:$A$84)</f>
        <v>77</v>
      </c>
      <c r="B534" s="2" t="s">
        <v>870</v>
      </c>
      <c r="C534" s="2" t="s">
        <v>871</v>
      </c>
      <c r="D534" s="2" t="s">
        <v>1364</v>
      </c>
    </row>
    <row r="535" spans="1:4" ht="36" x14ac:dyDescent="0.45">
      <c r="A535" s="33">
        <f>_xlfn.XLOOKUP(B535,基本情報!$C$3:$C$84,基本情報!$A$3:$A$84)</f>
        <v>77</v>
      </c>
      <c r="B535" s="2" t="s">
        <v>870</v>
      </c>
      <c r="C535" s="2" t="s">
        <v>871</v>
      </c>
      <c r="D535" s="2" t="s">
        <v>1394</v>
      </c>
    </row>
    <row r="536" spans="1:4" ht="36" x14ac:dyDescent="0.45">
      <c r="A536" s="33">
        <f>_xlfn.XLOOKUP(B536,基本情報!$C$3:$C$84,基本情報!$A$3:$A$84)</f>
        <v>77</v>
      </c>
      <c r="B536" s="2" t="s">
        <v>870</v>
      </c>
      <c r="C536" s="2" t="s">
        <v>871</v>
      </c>
      <c r="D536" s="2" t="s">
        <v>873</v>
      </c>
    </row>
    <row r="537" spans="1:4" ht="36" x14ac:dyDescent="0.45">
      <c r="A537" s="33">
        <f>_xlfn.XLOOKUP(B537,基本情報!$C$3:$C$84,基本情報!$A$3:$A$84)</f>
        <v>77</v>
      </c>
      <c r="B537" s="2" t="s">
        <v>870</v>
      </c>
      <c r="C537" s="2" t="s">
        <v>871</v>
      </c>
      <c r="D537" s="2" t="s">
        <v>874</v>
      </c>
    </row>
    <row r="538" spans="1:4" ht="36" x14ac:dyDescent="0.45">
      <c r="A538" s="33">
        <f>_xlfn.XLOOKUP(B538,基本情報!$C$3:$C$84,基本情報!$A$3:$A$84)</f>
        <v>77</v>
      </c>
      <c r="B538" s="2" t="s">
        <v>870</v>
      </c>
      <c r="C538" s="2" t="s">
        <v>871</v>
      </c>
      <c r="D538" s="2" t="s">
        <v>866</v>
      </c>
    </row>
    <row r="539" spans="1:4" ht="36" x14ac:dyDescent="0.45">
      <c r="A539" s="33">
        <f>_xlfn.XLOOKUP(B539,基本情報!$C$3:$C$84,基本情報!$A$3:$A$84)</f>
        <v>77</v>
      </c>
      <c r="B539" s="2" t="s">
        <v>870</v>
      </c>
      <c r="C539" s="2" t="s">
        <v>871</v>
      </c>
      <c r="D539" s="2" t="s">
        <v>875</v>
      </c>
    </row>
    <row r="540" spans="1:4" ht="36" x14ac:dyDescent="0.45">
      <c r="A540" s="33">
        <f>_xlfn.XLOOKUP(B540,基本情報!$C$3:$C$84,基本情報!$A$3:$A$84)</f>
        <v>77</v>
      </c>
      <c r="B540" s="2" t="s">
        <v>870</v>
      </c>
      <c r="C540" s="2" t="s">
        <v>871</v>
      </c>
      <c r="D540" s="2" t="s">
        <v>876</v>
      </c>
    </row>
    <row r="541" spans="1:4" ht="36" x14ac:dyDescent="0.45">
      <c r="A541" s="33">
        <f>_xlfn.XLOOKUP(B541,基本情報!$C$3:$C$84,基本情報!$A$3:$A$84)</f>
        <v>77</v>
      </c>
      <c r="B541" s="2" t="s">
        <v>870</v>
      </c>
      <c r="C541" s="2" t="s">
        <v>871</v>
      </c>
      <c r="D541" s="2" t="s">
        <v>1395</v>
      </c>
    </row>
    <row r="542" spans="1:4" ht="36" x14ac:dyDescent="0.45">
      <c r="A542" s="33">
        <f>_xlfn.XLOOKUP(B542,基本情報!$C$3:$C$84,基本情報!$A$3:$A$84)</f>
        <v>77</v>
      </c>
      <c r="B542" s="2" t="s">
        <v>870</v>
      </c>
      <c r="C542" s="2" t="s">
        <v>871</v>
      </c>
      <c r="D542" s="2" t="s">
        <v>1327</v>
      </c>
    </row>
    <row r="543" spans="1:4" ht="36" x14ac:dyDescent="0.45">
      <c r="A543" s="33">
        <f>_xlfn.XLOOKUP(B543,基本情報!$C$3:$C$84,基本情報!$A$3:$A$84)</f>
        <v>77</v>
      </c>
      <c r="B543" s="2" t="s">
        <v>870</v>
      </c>
      <c r="C543" s="2" t="s">
        <v>871</v>
      </c>
      <c r="D543" s="2" t="s">
        <v>1352</v>
      </c>
    </row>
    <row r="544" spans="1:4" ht="36" x14ac:dyDescent="0.45">
      <c r="A544" s="33">
        <f>_xlfn.XLOOKUP(B544,基本情報!$C$3:$C$84,基本情報!$A$3:$A$84)</f>
        <v>77</v>
      </c>
      <c r="B544" s="2" t="s">
        <v>870</v>
      </c>
      <c r="C544" s="2" t="s">
        <v>871</v>
      </c>
      <c r="D544" s="2" t="s">
        <v>1427</v>
      </c>
    </row>
    <row r="545" spans="1:4" ht="36" x14ac:dyDescent="0.45">
      <c r="A545" s="33">
        <f>_xlfn.XLOOKUP(B545,基本情報!$C$3:$C$84,基本情報!$A$3:$A$84)</f>
        <v>77</v>
      </c>
      <c r="B545" s="2" t="s">
        <v>870</v>
      </c>
      <c r="C545" s="2" t="s">
        <v>871</v>
      </c>
      <c r="D545" s="2" t="s">
        <v>1396</v>
      </c>
    </row>
    <row r="546" spans="1:4" ht="36" x14ac:dyDescent="0.45">
      <c r="A546" s="33">
        <f>_xlfn.XLOOKUP(B546,基本情報!$C$3:$C$84,基本情報!$A$3:$A$84)</f>
        <v>77</v>
      </c>
      <c r="B546" s="2" t="s">
        <v>870</v>
      </c>
      <c r="C546" s="2" t="s">
        <v>871</v>
      </c>
      <c r="D546" s="2" t="s">
        <v>1328</v>
      </c>
    </row>
    <row r="547" spans="1:4" ht="36" x14ac:dyDescent="0.45">
      <c r="A547" s="33">
        <f>_xlfn.XLOOKUP(B547,基本情報!$C$3:$C$84,基本情報!$A$3:$A$84)</f>
        <v>77</v>
      </c>
      <c r="B547" s="2" t="s">
        <v>870</v>
      </c>
      <c r="C547" s="2" t="s">
        <v>871</v>
      </c>
      <c r="D547" s="2" t="s">
        <v>1354</v>
      </c>
    </row>
    <row r="548" spans="1:4" ht="36" x14ac:dyDescent="0.45">
      <c r="A548" s="33">
        <f>_xlfn.XLOOKUP(B548,基本情報!$C$3:$C$84,基本情報!$A$3:$A$84)</f>
        <v>77</v>
      </c>
      <c r="B548" s="2" t="s">
        <v>870</v>
      </c>
      <c r="C548" s="2" t="s">
        <v>871</v>
      </c>
      <c r="D548" s="2" t="s">
        <v>1428</v>
      </c>
    </row>
    <row r="549" spans="1:4" ht="36" x14ac:dyDescent="0.45">
      <c r="A549" s="33">
        <f>_xlfn.XLOOKUP(B549,基本情報!$C$3:$C$84,基本情報!$A$3:$A$84)</f>
        <v>78</v>
      </c>
      <c r="B549" s="2" t="s">
        <v>878</v>
      </c>
      <c r="C549" s="2" t="s">
        <v>879</v>
      </c>
      <c r="D549" s="2" t="s">
        <v>880</v>
      </c>
    </row>
    <row r="550" spans="1:4" ht="36" x14ac:dyDescent="0.45">
      <c r="A550" s="33">
        <f>_xlfn.XLOOKUP(B550,基本情報!$C$3:$C$84,基本情報!$A$3:$A$84)</f>
        <v>78</v>
      </c>
      <c r="B550" s="2" t="s">
        <v>878</v>
      </c>
      <c r="C550" s="2" t="s">
        <v>879</v>
      </c>
      <c r="D550" s="2" t="s">
        <v>1383</v>
      </c>
    </row>
    <row r="551" spans="1:4" ht="36" x14ac:dyDescent="0.45">
      <c r="A551" s="33">
        <f>_xlfn.XLOOKUP(B551,基本情報!$C$3:$C$84,基本情報!$A$3:$A$84)</f>
        <v>78</v>
      </c>
      <c r="B551" s="2" t="s">
        <v>878</v>
      </c>
      <c r="C551" s="2" t="s">
        <v>879</v>
      </c>
      <c r="D551" s="7" t="s">
        <v>1353</v>
      </c>
    </row>
    <row r="552" spans="1:4" ht="36" x14ac:dyDescent="0.45">
      <c r="A552" s="33">
        <f>_xlfn.XLOOKUP(B552,基本情報!$C$3:$C$84,基本情報!$A$3:$A$84)</f>
        <v>78</v>
      </c>
      <c r="B552" s="2" t="s">
        <v>878</v>
      </c>
      <c r="C552" s="2" t="s">
        <v>879</v>
      </c>
      <c r="D552" s="2" t="s">
        <v>881</v>
      </c>
    </row>
    <row r="553" spans="1:4" ht="36" x14ac:dyDescent="0.45">
      <c r="A553" s="33">
        <f>_xlfn.XLOOKUP(B553,基本情報!$C$3:$C$84,基本情報!$A$3:$A$84)</f>
        <v>78</v>
      </c>
      <c r="B553" s="2" t="s">
        <v>878</v>
      </c>
      <c r="C553" s="2" t="s">
        <v>879</v>
      </c>
      <c r="D553" s="2" t="s">
        <v>882</v>
      </c>
    </row>
    <row r="554" spans="1:4" ht="36" x14ac:dyDescent="0.45">
      <c r="A554" s="33">
        <f>_xlfn.XLOOKUP(B554,基本情報!$C$3:$C$84,基本情報!$A$3:$A$84)</f>
        <v>78</v>
      </c>
      <c r="B554" s="2" t="s">
        <v>878</v>
      </c>
      <c r="C554" s="2" t="s">
        <v>879</v>
      </c>
      <c r="D554" s="2" t="s">
        <v>883</v>
      </c>
    </row>
    <row r="555" spans="1:4" ht="36" x14ac:dyDescent="0.45">
      <c r="A555" s="33">
        <f>_xlfn.XLOOKUP(B555,基本情報!$C$3:$C$84,基本情報!$A$3:$A$84)</f>
        <v>78</v>
      </c>
      <c r="B555" s="2" t="s">
        <v>878</v>
      </c>
      <c r="C555" s="2" t="s">
        <v>879</v>
      </c>
      <c r="D555" s="2" t="s">
        <v>884</v>
      </c>
    </row>
    <row r="556" spans="1:4" ht="36" x14ac:dyDescent="0.45">
      <c r="A556" s="33">
        <f>_xlfn.XLOOKUP(B556,基本情報!$C$3:$C$84,基本情報!$A$3:$A$84)</f>
        <v>78</v>
      </c>
      <c r="B556" s="2" t="s">
        <v>878</v>
      </c>
      <c r="C556" s="2" t="s">
        <v>879</v>
      </c>
      <c r="D556" s="2" t="s">
        <v>885</v>
      </c>
    </row>
    <row r="557" spans="1:4" ht="36" x14ac:dyDescent="0.45">
      <c r="A557" s="33">
        <f>_xlfn.XLOOKUP(B557,基本情報!$C$3:$C$84,基本情報!$A$3:$A$84)</f>
        <v>78</v>
      </c>
      <c r="B557" s="2" t="s">
        <v>878</v>
      </c>
      <c r="C557" s="2" t="s">
        <v>879</v>
      </c>
      <c r="D557" s="2" t="s">
        <v>886</v>
      </c>
    </row>
    <row r="558" spans="1:4" ht="36" x14ac:dyDescent="0.45">
      <c r="A558" s="33">
        <f>_xlfn.XLOOKUP(B558,基本情報!$C$3:$C$84,基本情報!$A$3:$A$84)</f>
        <v>78</v>
      </c>
      <c r="B558" s="2" t="s">
        <v>878</v>
      </c>
      <c r="C558" s="2" t="s">
        <v>879</v>
      </c>
      <c r="D558" s="2" t="s">
        <v>887</v>
      </c>
    </row>
    <row r="559" spans="1:4" ht="36" x14ac:dyDescent="0.45">
      <c r="A559" s="33">
        <f>_xlfn.XLOOKUP(B559,基本情報!$C$3:$C$84,基本情報!$A$3:$A$84)</f>
        <v>79</v>
      </c>
      <c r="B559" s="2" t="s">
        <v>888</v>
      </c>
      <c r="C559" s="2" t="s">
        <v>889</v>
      </c>
      <c r="D559" s="2" t="s">
        <v>890</v>
      </c>
    </row>
    <row r="560" spans="1:4" ht="36" x14ac:dyDescent="0.45">
      <c r="A560" s="33">
        <f>_xlfn.XLOOKUP(B560,基本情報!$C$3:$C$84,基本情報!$A$3:$A$84)</f>
        <v>79</v>
      </c>
      <c r="B560" s="2" t="s">
        <v>888</v>
      </c>
      <c r="C560" s="2" t="s">
        <v>889</v>
      </c>
      <c r="D560" s="2" t="s">
        <v>1416</v>
      </c>
    </row>
    <row r="561" spans="1:4" ht="36" x14ac:dyDescent="0.45">
      <c r="A561" s="33">
        <f>_xlfn.XLOOKUP(B561,基本情報!$C$3:$C$84,基本情報!$A$3:$A$84)</f>
        <v>79</v>
      </c>
      <c r="B561" s="2" t="s">
        <v>888</v>
      </c>
      <c r="C561" s="2" t="s">
        <v>889</v>
      </c>
      <c r="D561" s="2" t="s">
        <v>1476</v>
      </c>
    </row>
    <row r="562" spans="1:4" ht="36" x14ac:dyDescent="0.45">
      <c r="A562" s="33">
        <f>_xlfn.XLOOKUP(B562,基本情報!$C$3:$C$84,基本情報!$A$3:$A$84)</f>
        <v>79</v>
      </c>
      <c r="B562" s="2" t="s">
        <v>888</v>
      </c>
      <c r="C562" s="2" t="s">
        <v>889</v>
      </c>
      <c r="D562" s="2" t="s">
        <v>1468</v>
      </c>
    </row>
    <row r="563" spans="1:4" ht="36" x14ac:dyDescent="0.45">
      <c r="A563" s="33">
        <f>_xlfn.XLOOKUP(B563,基本情報!$C$3:$C$84,基本情報!$A$3:$A$84)</f>
        <v>79</v>
      </c>
      <c r="B563" s="2" t="s">
        <v>888</v>
      </c>
      <c r="C563" s="2" t="s">
        <v>889</v>
      </c>
      <c r="D563" s="2" t="s">
        <v>891</v>
      </c>
    </row>
    <row r="564" spans="1:4" ht="36" x14ac:dyDescent="0.45">
      <c r="A564" s="33">
        <f>_xlfn.XLOOKUP(B564,基本情報!$C$3:$C$84,基本情報!$A$3:$A$84)</f>
        <v>79</v>
      </c>
      <c r="B564" s="2" t="s">
        <v>888</v>
      </c>
      <c r="C564" s="2" t="s">
        <v>889</v>
      </c>
      <c r="D564" s="2" t="s">
        <v>1140</v>
      </c>
    </row>
    <row r="565" spans="1:4" ht="36" x14ac:dyDescent="0.45">
      <c r="A565" s="33">
        <f>_xlfn.XLOOKUP(B565,基本情報!$C$3:$C$84,基本情報!$A$3:$A$84)</f>
        <v>79</v>
      </c>
      <c r="B565" s="2" t="s">
        <v>888</v>
      </c>
      <c r="C565" s="2" t="s">
        <v>889</v>
      </c>
      <c r="D565" s="2" t="s">
        <v>1438</v>
      </c>
    </row>
    <row r="566" spans="1:4" ht="36" x14ac:dyDescent="0.45">
      <c r="A566" s="33">
        <f>_xlfn.XLOOKUP(B566,基本情報!$C$3:$C$84,基本情報!$A$3:$A$84)</f>
        <v>79</v>
      </c>
      <c r="B566" s="2" t="s">
        <v>888</v>
      </c>
      <c r="C566" s="2" t="s">
        <v>889</v>
      </c>
      <c r="D566" s="2" t="s">
        <v>1392</v>
      </c>
    </row>
    <row r="567" spans="1:4" ht="36" x14ac:dyDescent="0.45">
      <c r="A567" s="33">
        <f>_xlfn.XLOOKUP(B567,基本情報!$C$3:$C$84,基本情報!$A$3:$A$84)</f>
        <v>79</v>
      </c>
      <c r="B567" s="2" t="s">
        <v>888</v>
      </c>
      <c r="C567" s="2" t="s">
        <v>889</v>
      </c>
      <c r="D567" s="2" t="s">
        <v>1417</v>
      </c>
    </row>
    <row r="568" spans="1:4" ht="36" x14ac:dyDescent="0.45">
      <c r="A568" s="33">
        <f>_xlfn.XLOOKUP(B568,基本情報!$C$3:$C$84,基本情報!$A$3:$A$84)</f>
        <v>79</v>
      </c>
      <c r="B568" s="2" t="s">
        <v>888</v>
      </c>
      <c r="C568" s="2" t="s">
        <v>889</v>
      </c>
      <c r="D568" s="2" t="s">
        <v>1491</v>
      </c>
    </row>
    <row r="569" spans="1:4" ht="36" x14ac:dyDescent="0.45">
      <c r="A569" s="33">
        <f>_xlfn.XLOOKUP(B569,基本情報!$C$3:$C$84,基本情報!$A$3:$A$84)</f>
        <v>79</v>
      </c>
      <c r="B569" s="2" t="s">
        <v>888</v>
      </c>
      <c r="C569" s="2" t="s">
        <v>889</v>
      </c>
      <c r="D569" s="2" t="s">
        <v>1141</v>
      </c>
    </row>
    <row r="570" spans="1:4" ht="36" x14ac:dyDescent="0.45">
      <c r="A570" s="33">
        <f>_xlfn.XLOOKUP(B570,基本情報!$C$3:$C$84,基本情報!$A$3:$A$84)</f>
        <v>79</v>
      </c>
      <c r="B570" s="2" t="s">
        <v>888</v>
      </c>
      <c r="C570" s="2" t="s">
        <v>889</v>
      </c>
      <c r="D570" s="2" t="s">
        <v>1143</v>
      </c>
    </row>
    <row r="571" spans="1:4" ht="36" x14ac:dyDescent="0.45">
      <c r="A571" s="33">
        <f>_xlfn.XLOOKUP(B571,基本情報!$C$3:$C$84,基本情報!$A$3:$A$84)</f>
        <v>79</v>
      </c>
      <c r="B571" s="2" t="s">
        <v>888</v>
      </c>
      <c r="C571" s="2" t="s">
        <v>889</v>
      </c>
      <c r="D571" s="2" t="s">
        <v>1429</v>
      </c>
    </row>
    <row r="572" spans="1:4" ht="36" x14ac:dyDescent="0.45">
      <c r="A572" s="33">
        <f>_xlfn.XLOOKUP(B572,基本情報!$C$3:$C$84,基本情報!$A$3:$A$84)</f>
        <v>79</v>
      </c>
      <c r="B572" s="2" t="s">
        <v>888</v>
      </c>
      <c r="C572" s="2" t="s">
        <v>889</v>
      </c>
      <c r="D572" s="2" t="s">
        <v>1144</v>
      </c>
    </row>
    <row r="573" spans="1:4" ht="36" x14ac:dyDescent="0.45">
      <c r="A573" s="33">
        <f>_xlfn.XLOOKUP(B573,基本情報!$C$3:$C$84,基本情報!$A$3:$A$84)</f>
        <v>79</v>
      </c>
      <c r="B573" s="2" t="s">
        <v>888</v>
      </c>
      <c r="C573" s="2" t="s">
        <v>889</v>
      </c>
      <c r="D573" s="2" t="s">
        <v>892</v>
      </c>
    </row>
    <row r="574" spans="1:4" ht="36" x14ac:dyDescent="0.45">
      <c r="A574" s="33">
        <f>_xlfn.XLOOKUP(B574,基本情報!$C$3:$C$84,基本情報!$A$3:$A$84)</f>
        <v>79</v>
      </c>
      <c r="B574" s="2" t="s">
        <v>888</v>
      </c>
      <c r="C574" s="2" t="s">
        <v>889</v>
      </c>
      <c r="D574" s="2" t="s">
        <v>893</v>
      </c>
    </row>
    <row r="575" spans="1:4" ht="36" x14ac:dyDescent="0.45">
      <c r="A575" s="33">
        <f>_xlfn.XLOOKUP(B575,基本情報!$C$3:$C$84,基本情報!$A$3:$A$84)</f>
        <v>79</v>
      </c>
      <c r="B575" s="2" t="s">
        <v>888</v>
      </c>
      <c r="C575" s="2" t="s">
        <v>889</v>
      </c>
      <c r="D575" s="2" t="s">
        <v>1134</v>
      </c>
    </row>
    <row r="576" spans="1:4" ht="36" x14ac:dyDescent="0.45">
      <c r="A576" s="33">
        <f>_xlfn.XLOOKUP(B576,基本情報!$C$3:$C$84,基本情報!$A$3:$A$84)</f>
        <v>79</v>
      </c>
      <c r="B576" s="2" t="s">
        <v>888</v>
      </c>
      <c r="C576" s="2" t="s">
        <v>889</v>
      </c>
      <c r="D576" s="2" t="s">
        <v>894</v>
      </c>
    </row>
    <row r="577" spans="1:4" ht="36" x14ac:dyDescent="0.45">
      <c r="A577" s="33">
        <f>_xlfn.XLOOKUP(B577,基本情報!$C$3:$C$84,基本情報!$A$3:$A$84)</f>
        <v>79</v>
      </c>
      <c r="B577" s="2" t="s">
        <v>888</v>
      </c>
      <c r="C577" s="2" t="s">
        <v>889</v>
      </c>
      <c r="D577" s="2" t="s">
        <v>1135</v>
      </c>
    </row>
    <row r="578" spans="1:4" ht="36" x14ac:dyDescent="0.45">
      <c r="A578" s="33">
        <f>_xlfn.XLOOKUP(B578,基本情報!$C$3:$C$84,基本情報!$A$3:$A$84)</f>
        <v>79</v>
      </c>
      <c r="B578" s="2" t="s">
        <v>888</v>
      </c>
      <c r="C578" s="2" t="s">
        <v>889</v>
      </c>
      <c r="D578" s="2" t="s">
        <v>896</v>
      </c>
    </row>
    <row r="579" spans="1:4" ht="36" x14ac:dyDescent="0.45">
      <c r="A579" s="33">
        <f>_xlfn.XLOOKUP(B579,基本情報!$C$3:$C$84,基本情報!$A$3:$A$84)</f>
        <v>79</v>
      </c>
      <c r="B579" s="2" t="s">
        <v>888</v>
      </c>
      <c r="C579" s="2" t="s">
        <v>889</v>
      </c>
      <c r="D579" s="2" t="s">
        <v>866</v>
      </c>
    </row>
    <row r="580" spans="1:4" ht="36" x14ac:dyDescent="0.45">
      <c r="A580" s="33">
        <f>_xlfn.XLOOKUP(B580,基本情報!$C$3:$C$84,基本情報!$A$3:$A$84)</f>
        <v>79</v>
      </c>
      <c r="B580" s="2" t="s">
        <v>888</v>
      </c>
      <c r="C580" s="2" t="s">
        <v>889</v>
      </c>
      <c r="D580" s="2" t="s">
        <v>423</v>
      </c>
    </row>
    <row r="581" spans="1:4" ht="36" x14ac:dyDescent="0.45">
      <c r="A581" s="33">
        <f>_xlfn.XLOOKUP(B581,基本情報!$C$3:$C$84,基本情報!$A$3:$A$84)</f>
        <v>79</v>
      </c>
      <c r="B581" s="2" t="s">
        <v>888</v>
      </c>
      <c r="C581" s="2" t="s">
        <v>889</v>
      </c>
      <c r="D581" s="2" t="s">
        <v>1439</v>
      </c>
    </row>
    <row r="582" spans="1:4" ht="36" x14ac:dyDescent="0.45">
      <c r="A582" s="33">
        <f>_xlfn.XLOOKUP(B582,基本情報!$C$3:$C$84,基本情報!$A$3:$A$84)</f>
        <v>79</v>
      </c>
      <c r="B582" s="2" t="s">
        <v>888</v>
      </c>
      <c r="C582" s="2" t="s">
        <v>889</v>
      </c>
      <c r="D582" s="2" t="s">
        <v>1391</v>
      </c>
    </row>
    <row r="583" spans="1:4" ht="36" x14ac:dyDescent="0.45">
      <c r="A583" s="33">
        <f>_xlfn.XLOOKUP(B583,基本情報!$C$3:$C$84,基本情報!$A$3:$A$84)</f>
        <v>79</v>
      </c>
      <c r="B583" s="2" t="s">
        <v>888</v>
      </c>
      <c r="C583" s="2" t="s">
        <v>889</v>
      </c>
      <c r="D583" s="2" t="s">
        <v>1418</v>
      </c>
    </row>
    <row r="584" spans="1:4" ht="36" x14ac:dyDescent="0.45">
      <c r="A584" s="33">
        <f>_xlfn.XLOOKUP(B584,基本情報!$C$3:$C$84,基本情報!$A$3:$A$84)</f>
        <v>79</v>
      </c>
      <c r="B584" s="2" t="s">
        <v>888</v>
      </c>
      <c r="C584" s="2" t="s">
        <v>889</v>
      </c>
      <c r="D584" s="2" t="s">
        <v>1419</v>
      </c>
    </row>
    <row r="585" spans="1:4" ht="36" x14ac:dyDescent="0.45">
      <c r="A585" s="33">
        <f>_xlfn.XLOOKUP(B585,基本情報!$C$3:$C$84,基本情報!$A$3:$A$84)</f>
        <v>79</v>
      </c>
      <c r="B585" s="2" t="s">
        <v>888</v>
      </c>
      <c r="C585" s="2" t="s">
        <v>889</v>
      </c>
      <c r="D585" s="2" t="s">
        <v>1415</v>
      </c>
    </row>
    <row r="586" spans="1:4" ht="36" x14ac:dyDescent="0.45">
      <c r="A586" s="33">
        <f>_xlfn.XLOOKUP(B586,基本情報!$C$3:$C$84,基本情報!$A$3:$A$84)</f>
        <v>79</v>
      </c>
      <c r="B586" s="2" t="s">
        <v>888</v>
      </c>
      <c r="C586" s="2" t="s">
        <v>889</v>
      </c>
      <c r="D586" s="2" t="s">
        <v>1492</v>
      </c>
    </row>
    <row r="587" spans="1:4" ht="36" x14ac:dyDescent="0.45">
      <c r="A587" s="33">
        <f>_xlfn.XLOOKUP(B587,基本情報!$C$3:$C$84,基本情報!$A$3:$A$84)</f>
        <v>79</v>
      </c>
      <c r="B587" s="2" t="s">
        <v>888</v>
      </c>
      <c r="C587" s="2" t="s">
        <v>889</v>
      </c>
      <c r="D587" s="2" t="s">
        <v>1136</v>
      </c>
    </row>
    <row r="588" spans="1:4" ht="36" x14ac:dyDescent="0.45">
      <c r="A588" s="33">
        <f>_xlfn.XLOOKUP(B588,基本情報!$C$3:$C$84,基本情報!$A$3:$A$84)</f>
        <v>79</v>
      </c>
      <c r="B588" s="2" t="s">
        <v>888</v>
      </c>
      <c r="C588" s="2" t="s">
        <v>889</v>
      </c>
      <c r="D588" s="2" t="s">
        <v>1137</v>
      </c>
    </row>
    <row r="589" spans="1:4" ht="36" x14ac:dyDescent="0.45">
      <c r="A589" s="33">
        <f>_xlfn.XLOOKUP(B589,基本情報!$C$3:$C$84,基本情報!$A$3:$A$84)</f>
        <v>79</v>
      </c>
      <c r="B589" s="2" t="s">
        <v>888</v>
      </c>
      <c r="C589" s="2" t="s">
        <v>889</v>
      </c>
      <c r="D589" s="2" t="s">
        <v>1430</v>
      </c>
    </row>
    <row r="590" spans="1:4" ht="36" x14ac:dyDescent="0.45">
      <c r="A590" s="33">
        <f>_xlfn.XLOOKUP(B590,基本情報!$C$3:$C$84,基本情報!$A$3:$A$84)</f>
        <v>79</v>
      </c>
      <c r="B590" s="2" t="s">
        <v>888</v>
      </c>
      <c r="C590" s="2" t="s">
        <v>889</v>
      </c>
      <c r="D590" s="2" t="s">
        <v>1138</v>
      </c>
    </row>
    <row r="591" spans="1:4" ht="36" x14ac:dyDescent="0.45">
      <c r="A591" s="33">
        <f>_xlfn.XLOOKUP(B591,基本情報!$C$3:$C$84,基本情報!$A$3:$A$84)</f>
        <v>80</v>
      </c>
      <c r="B591" s="2" t="s">
        <v>897</v>
      </c>
      <c r="C591" s="33" t="s">
        <v>898</v>
      </c>
      <c r="D591" s="10" t="s">
        <v>1476</v>
      </c>
    </row>
    <row r="592" spans="1:4" ht="36" x14ac:dyDescent="0.45">
      <c r="A592" s="33">
        <f>_xlfn.XLOOKUP(B592,基本情報!$C$3:$C$84,基本情報!$A$3:$A$84)</f>
        <v>80</v>
      </c>
      <c r="B592" s="2" t="s">
        <v>897</v>
      </c>
      <c r="C592" s="33" t="s">
        <v>898</v>
      </c>
      <c r="D592" s="2" t="s">
        <v>1468</v>
      </c>
    </row>
    <row r="593" spans="1:4" ht="36" x14ac:dyDescent="0.45">
      <c r="A593" s="33">
        <f>_xlfn.XLOOKUP(B593,基本情報!$C$3:$C$84,基本情報!$A$3:$A$84)</f>
        <v>80</v>
      </c>
      <c r="B593" s="2" t="s">
        <v>897</v>
      </c>
      <c r="C593" s="33" t="s">
        <v>898</v>
      </c>
      <c r="D593" s="2" t="s">
        <v>1140</v>
      </c>
    </row>
    <row r="594" spans="1:4" ht="36" x14ac:dyDescent="0.45">
      <c r="A594" s="33">
        <f>_xlfn.XLOOKUP(B594,基本情報!$C$3:$C$84,基本情報!$A$3:$A$84)</f>
        <v>80</v>
      </c>
      <c r="B594" s="2" t="s">
        <v>897</v>
      </c>
      <c r="C594" s="33" t="s">
        <v>898</v>
      </c>
      <c r="D594" s="2" t="s">
        <v>1438</v>
      </c>
    </row>
    <row r="595" spans="1:4" ht="36" x14ac:dyDescent="0.45">
      <c r="A595" s="33">
        <f>_xlfn.XLOOKUP(B595,基本情報!$C$3:$C$84,基本情報!$A$3:$A$84)</f>
        <v>80</v>
      </c>
      <c r="B595" s="2" t="s">
        <v>897</v>
      </c>
      <c r="C595" s="33" t="s">
        <v>898</v>
      </c>
      <c r="D595" s="2" t="s">
        <v>1392</v>
      </c>
    </row>
    <row r="596" spans="1:4" ht="36" x14ac:dyDescent="0.45">
      <c r="A596" s="33">
        <f>_xlfn.XLOOKUP(B596,基本情報!$C$3:$C$84,基本情報!$A$3:$A$84)</f>
        <v>80</v>
      </c>
      <c r="B596" s="2" t="s">
        <v>897</v>
      </c>
      <c r="C596" s="33" t="s">
        <v>898</v>
      </c>
      <c r="D596" s="2" t="s">
        <v>1491</v>
      </c>
    </row>
    <row r="597" spans="1:4" ht="36" x14ac:dyDescent="0.45">
      <c r="A597" s="33">
        <f>_xlfn.XLOOKUP(B597,基本情報!$C$3:$C$84,基本情報!$A$3:$A$84)</f>
        <v>80</v>
      </c>
      <c r="B597" s="2" t="s">
        <v>897</v>
      </c>
      <c r="C597" s="33" t="s">
        <v>898</v>
      </c>
      <c r="D597" s="2" t="s">
        <v>1141</v>
      </c>
    </row>
    <row r="598" spans="1:4" ht="36" x14ac:dyDescent="0.45">
      <c r="A598" s="33">
        <f>_xlfn.XLOOKUP(B598,基本情報!$C$3:$C$84,基本情報!$A$3:$A$84)</f>
        <v>80</v>
      </c>
      <c r="B598" s="2" t="s">
        <v>897</v>
      </c>
      <c r="C598" s="33" t="s">
        <v>898</v>
      </c>
      <c r="D598" s="2" t="s">
        <v>1143</v>
      </c>
    </row>
    <row r="599" spans="1:4" ht="36" x14ac:dyDescent="0.45">
      <c r="A599" s="33">
        <f>_xlfn.XLOOKUP(B599,基本情報!$C$3:$C$84,基本情報!$A$3:$A$84)</f>
        <v>80</v>
      </c>
      <c r="B599" s="2" t="s">
        <v>897</v>
      </c>
      <c r="C599" s="33" t="s">
        <v>898</v>
      </c>
      <c r="D599" s="2" t="s">
        <v>1429</v>
      </c>
    </row>
    <row r="600" spans="1:4" ht="36" x14ac:dyDescent="0.45">
      <c r="A600" s="33">
        <f>_xlfn.XLOOKUP(B600,基本情報!$C$3:$C$84,基本情報!$A$3:$A$84)</f>
        <v>80</v>
      </c>
      <c r="B600" s="2" t="s">
        <v>897</v>
      </c>
      <c r="C600" s="33" t="s">
        <v>898</v>
      </c>
      <c r="D600" s="2" t="s">
        <v>1144</v>
      </c>
    </row>
    <row r="601" spans="1:4" ht="36" x14ac:dyDescent="0.45">
      <c r="A601" s="33">
        <f>_xlfn.XLOOKUP(B601,基本情報!$C$3:$C$84,基本情報!$A$3:$A$84)</f>
        <v>80</v>
      </c>
      <c r="B601" s="2" t="s">
        <v>897</v>
      </c>
      <c r="C601" s="33" t="s">
        <v>898</v>
      </c>
      <c r="D601" s="2" t="s">
        <v>892</v>
      </c>
    </row>
    <row r="602" spans="1:4" ht="36" x14ac:dyDescent="0.45">
      <c r="A602" s="33">
        <f>_xlfn.XLOOKUP(B602,基本情報!$C$3:$C$84,基本情報!$A$3:$A$84)</f>
        <v>80</v>
      </c>
      <c r="B602" s="2" t="s">
        <v>897</v>
      </c>
      <c r="C602" s="33" t="s">
        <v>898</v>
      </c>
      <c r="D602" s="2" t="s">
        <v>893</v>
      </c>
    </row>
    <row r="603" spans="1:4" ht="36" x14ac:dyDescent="0.45">
      <c r="A603" s="33">
        <f>_xlfn.XLOOKUP(B603,基本情報!$C$3:$C$84,基本情報!$A$3:$A$84)</f>
        <v>80</v>
      </c>
      <c r="B603" s="2" t="s">
        <v>897</v>
      </c>
      <c r="C603" s="33" t="s">
        <v>898</v>
      </c>
      <c r="D603" s="2" t="s">
        <v>1134</v>
      </c>
    </row>
    <row r="604" spans="1:4" ht="36" x14ac:dyDescent="0.45">
      <c r="A604" s="33">
        <f>_xlfn.XLOOKUP(B604,基本情報!$C$3:$C$84,基本情報!$A$3:$A$84)</f>
        <v>80</v>
      </c>
      <c r="B604" s="2" t="s">
        <v>897</v>
      </c>
      <c r="C604" s="33" t="s">
        <v>898</v>
      </c>
      <c r="D604" s="2" t="s">
        <v>894</v>
      </c>
    </row>
    <row r="605" spans="1:4" ht="36" x14ac:dyDescent="0.45">
      <c r="A605" s="33">
        <f>_xlfn.XLOOKUP(B605,基本情報!$C$3:$C$84,基本情報!$A$3:$A$84)</f>
        <v>80</v>
      </c>
      <c r="B605" s="2" t="s">
        <v>897</v>
      </c>
      <c r="C605" s="33" t="s">
        <v>898</v>
      </c>
      <c r="D605" s="2" t="s">
        <v>895</v>
      </c>
    </row>
    <row r="606" spans="1:4" ht="36" x14ac:dyDescent="0.45">
      <c r="A606" s="33">
        <f>_xlfn.XLOOKUP(B606,基本情報!$C$3:$C$84,基本情報!$A$3:$A$84)</f>
        <v>80</v>
      </c>
      <c r="B606" s="2" t="s">
        <v>897</v>
      </c>
      <c r="C606" s="33" t="s">
        <v>898</v>
      </c>
      <c r="D606" s="2" t="s">
        <v>896</v>
      </c>
    </row>
    <row r="607" spans="1:4" ht="36" x14ac:dyDescent="0.45">
      <c r="A607" s="33">
        <f>_xlfn.XLOOKUP(B607,基本情報!$C$3:$C$84,基本情報!$A$3:$A$84)</f>
        <v>80</v>
      </c>
      <c r="B607" s="2" t="s">
        <v>897</v>
      </c>
      <c r="C607" s="33" t="s">
        <v>898</v>
      </c>
      <c r="D607" s="2" t="s">
        <v>866</v>
      </c>
    </row>
    <row r="608" spans="1:4" ht="36" x14ac:dyDescent="0.45">
      <c r="A608" s="33">
        <f>_xlfn.XLOOKUP(B608,基本情報!$C$3:$C$84,基本情報!$A$3:$A$84)</f>
        <v>80</v>
      </c>
      <c r="B608" s="2" t="s">
        <v>897</v>
      </c>
      <c r="C608" s="33" t="s">
        <v>898</v>
      </c>
      <c r="D608" s="2" t="s">
        <v>423</v>
      </c>
    </row>
    <row r="609" spans="1:4" ht="36" x14ac:dyDescent="0.45">
      <c r="A609" s="33">
        <f>_xlfn.XLOOKUP(B609,基本情報!$C$3:$C$84,基本情報!$A$3:$A$84)</f>
        <v>80</v>
      </c>
      <c r="B609" s="2" t="s">
        <v>897</v>
      </c>
      <c r="C609" s="33" t="s">
        <v>898</v>
      </c>
      <c r="D609" s="2" t="s">
        <v>1439</v>
      </c>
    </row>
    <row r="610" spans="1:4" ht="36" x14ac:dyDescent="0.45">
      <c r="A610" s="33">
        <f>_xlfn.XLOOKUP(B610,基本情報!$C$3:$C$84,基本情報!$A$3:$A$84)</f>
        <v>80</v>
      </c>
      <c r="B610" s="2" t="s">
        <v>897</v>
      </c>
      <c r="C610" s="33" t="s">
        <v>898</v>
      </c>
      <c r="D610" s="2" t="s">
        <v>1391</v>
      </c>
    </row>
    <row r="611" spans="1:4" ht="36" x14ac:dyDescent="0.45">
      <c r="A611" s="33">
        <f>_xlfn.XLOOKUP(B611,基本情報!$C$3:$C$84,基本情報!$A$3:$A$84)</f>
        <v>80</v>
      </c>
      <c r="B611" s="2" t="s">
        <v>897</v>
      </c>
      <c r="C611" s="33" t="s">
        <v>898</v>
      </c>
      <c r="D611" s="2" t="s">
        <v>1493</v>
      </c>
    </row>
    <row r="612" spans="1:4" ht="36" x14ac:dyDescent="0.45">
      <c r="A612" s="33">
        <f>_xlfn.XLOOKUP(B612,基本情報!$C$3:$C$84,基本情報!$A$3:$A$84)</f>
        <v>80</v>
      </c>
      <c r="B612" s="2" t="s">
        <v>897</v>
      </c>
      <c r="C612" s="33" t="s">
        <v>898</v>
      </c>
      <c r="D612" s="2" t="s">
        <v>1298</v>
      </c>
    </row>
    <row r="613" spans="1:4" ht="36" x14ac:dyDescent="0.45">
      <c r="A613" s="33">
        <f>_xlfn.XLOOKUP(B613,基本情報!$C$3:$C$84,基本情報!$A$3:$A$84)</f>
        <v>80</v>
      </c>
      <c r="B613" s="2" t="s">
        <v>897</v>
      </c>
      <c r="C613" s="33" t="s">
        <v>898</v>
      </c>
      <c r="D613" s="2" t="s">
        <v>1299</v>
      </c>
    </row>
    <row r="614" spans="1:4" ht="36" x14ac:dyDescent="0.45">
      <c r="A614" s="33">
        <f>_xlfn.XLOOKUP(B614,基本情報!$C$3:$C$84,基本情報!$A$3:$A$84)</f>
        <v>80</v>
      </c>
      <c r="B614" s="2" t="s">
        <v>897</v>
      </c>
      <c r="C614" s="33" t="s">
        <v>898</v>
      </c>
      <c r="D614" s="2" t="s">
        <v>1430</v>
      </c>
    </row>
    <row r="615" spans="1:4" ht="36" x14ac:dyDescent="0.45">
      <c r="A615" s="33">
        <f>_xlfn.XLOOKUP(B615,基本情報!$C$3:$C$84,基本情報!$A$3:$A$84)</f>
        <v>80</v>
      </c>
      <c r="B615" s="2" t="s">
        <v>897</v>
      </c>
      <c r="C615" s="33" t="s">
        <v>898</v>
      </c>
      <c r="D615" s="2" t="s">
        <v>1300</v>
      </c>
    </row>
    <row r="616" spans="1:4" ht="36" x14ac:dyDescent="0.45">
      <c r="A616" s="33">
        <f>_xlfn.XLOOKUP(B616,基本情報!$C$3:$C$84,基本情報!$A$3:$A$84)</f>
        <v>80</v>
      </c>
      <c r="B616" s="2" t="s">
        <v>897</v>
      </c>
      <c r="C616" s="33" t="s">
        <v>898</v>
      </c>
      <c r="D616" s="2" t="s">
        <v>1420</v>
      </c>
    </row>
    <row r="617" spans="1:4" ht="36" x14ac:dyDescent="0.45">
      <c r="A617" s="33">
        <f>_xlfn.XLOOKUP(B617,基本情報!$C$3:$C$84,基本情報!$A$3:$A$84)</f>
        <v>81</v>
      </c>
      <c r="B617" s="2" t="s">
        <v>899</v>
      </c>
      <c r="C617" s="2" t="s">
        <v>900</v>
      </c>
      <c r="D617" s="2" t="s">
        <v>901</v>
      </c>
    </row>
    <row r="618" spans="1:4" ht="36" x14ac:dyDescent="0.45">
      <c r="A618" s="33">
        <f>_xlfn.XLOOKUP(B618,基本情報!$C$3:$C$84,基本情報!$A$3:$A$84)</f>
        <v>81</v>
      </c>
      <c r="B618" s="2" t="s">
        <v>828</v>
      </c>
      <c r="C618" s="2" t="s">
        <v>900</v>
      </c>
      <c r="D618" s="2" t="s">
        <v>1022</v>
      </c>
    </row>
    <row r="619" spans="1:4" ht="36" x14ac:dyDescent="0.45">
      <c r="A619" s="33">
        <f>_xlfn.XLOOKUP(B619,基本情報!$C$3:$C$84,基本情報!$A$3:$A$84)</f>
        <v>81</v>
      </c>
      <c r="B619" s="2" t="s">
        <v>828</v>
      </c>
      <c r="C619" s="2" t="s">
        <v>900</v>
      </c>
      <c r="D619" s="2" t="s">
        <v>1126</v>
      </c>
    </row>
    <row r="620" spans="1:4" ht="36" x14ac:dyDescent="0.45">
      <c r="A620" s="33">
        <f>_xlfn.XLOOKUP(B620,基本情報!$C$3:$C$84,基本情報!$A$3:$A$84)</f>
        <v>81</v>
      </c>
      <c r="B620" s="2" t="s">
        <v>828</v>
      </c>
      <c r="C620" s="2" t="s">
        <v>900</v>
      </c>
      <c r="D620" s="2" t="s">
        <v>1573</v>
      </c>
    </row>
    <row r="621" spans="1:4" ht="36" x14ac:dyDescent="0.45">
      <c r="A621" s="33">
        <f>_xlfn.XLOOKUP(B621,基本情報!$C$3:$C$84,基本情報!$A$3:$A$84)</f>
        <v>81</v>
      </c>
      <c r="B621" s="2" t="s">
        <v>828</v>
      </c>
      <c r="C621" s="2" t="s">
        <v>900</v>
      </c>
      <c r="D621" s="2" t="s">
        <v>1574</v>
      </c>
    </row>
    <row r="622" spans="1:4" ht="36" x14ac:dyDescent="0.45">
      <c r="A622" s="33">
        <f>_xlfn.XLOOKUP(B622,基本情報!$C$3:$C$84,基本情報!$A$3:$A$84)</f>
        <v>81</v>
      </c>
      <c r="B622" s="2" t="s">
        <v>828</v>
      </c>
      <c r="C622" s="2" t="s">
        <v>900</v>
      </c>
      <c r="D622" s="2" t="s">
        <v>1142</v>
      </c>
    </row>
    <row r="623" spans="1:4" ht="36" x14ac:dyDescent="0.45">
      <c r="A623" s="33">
        <f>_xlfn.XLOOKUP(B623,基本情報!$C$3:$C$84,基本情報!$A$3:$A$84)</f>
        <v>81</v>
      </c>
      <c r="B623" s="2" t="s">
        <v>828</v>
      </c>
      <c r="C623" s="2" t="s">
        <v>900</v>
      </c>
      <c r="D623" s="2" t="s">
        <v>1418</v>
      </c>
    </row>
    <row r="624" spans="1:4" ht="36" x14ac:dyDescent="0.45">
      <c r="A624" s="33">
        <f>_xlfn.XLOOKUP(B624,基本情報!$C$3:$C$84,基本情報!$A$3:$A$84)</f>
        <v>81</v>
      </c>
      <c r="B624" s="2" t="s">
        <v>828</v>
      </c>
      <c r="C624" s="2" t="s">
        <v>900</v>
      </c>
      <c r="D624" s="2" t="s">
        <v>1421</v>
      </c>
    </row>
    <row r="625" spans="1:4" ht="36" x14ac:dyDescent="0.45">
      <c r="A625" s="33">
        <f>_xlfn.XLOOKUP(B625,基本情報!$C$3:$C$84,基本情報!$A$3:$A$84)</f>
        <v>81</v>
      </c>
      <c r="B625" s="2" t="s">
        <v>828</v>
      </c>
      <c r="C625" s="2" t="s">
        <v>900</v>
      </c>
      <c r="D625" s="2" t="s">
        <v>407</v>
      </c>
    </row>
    <row r="626" spans="1:4" ht="36" x14ac:dyDescent="0.45">
      <c r="A626" s="33">
        <f>_xlfn.XLOOKUP(B626,基本情報!$C$3:$C$84,基本情報!$A$3:$A$84)</f>
        <v>81</v>
      </c>
      <c r="B626" s="2" t="s">
        <v>828</v>
      </c>
      <c r="C626" s="2" t="s">
        <v>900</v>
      </c>
      <c r="D626" s="2" t="s">
        <v>1159</v>
      </c>
    </row>
    <row r="627" spans="1:4" ht="36" x14ac:dyDescent="0.45">
      <c r="A627" s="33">
        <f>_xlfn.XLOOKUP(B627,基本情報!$C$3:$C$84,基本情報!$A$3:$A$84)</f>
        <v>81</v>
      </c>
      <c r="B627" s="2" t="s">
        <v>828</v>
      </c>
      <c r="C627" s="2" t="s">
        <v>900</v>
      </c>
      <c r="D627" s="2" t="s">
        <v>463</v>
      </c>
    </row>
    <row r="628" spans="1:4" ht="36" x14ac:dyDescent="0.45">
      <c r="A628" s="33">
        <f>_xlfn.XLOOKUP(B628,基本情報!$C$3:$C$84,基本情報!$A$3:$A$84)</f>
        <v>81</v>
      </c>
      <c r="B628" s="2" t="s">
        <v>828</v>
      </c>
      <c r="C628" s="2" t="s">
        <v>900</v>
      </c>
      <c r="D628" s="2" t="s">
        <v>401</v>
      </c>
    </row>
    <row r="629" spans="1:4" ht="36" x14ac:dyDescent="0.45">
      <c r="A629" s="33">
        <f>_xlfn.XLOOKUP(B629,基本情報!$C$3:$C$84,基本情報!$A$3:$A$84)</f>
        <v>81</v>
      </c>
      <c r="B629" s="2" t="s">
        <v>828</v>
      </c>
      <c r="C629" s="2" t="s">
        <v>900</v>
      </c>
      <c r="D629" s="2" t="s">
        <v>875</v>
      </c>
    </row>
    <row r="630" spans="1:4" ht="36" x14ac:dyDescent="0.45">
      <c r="A630" s="33">
        <f>_xlfn.XLOOKUP(B630,基本情報!$C$3:$C$84,基本情報!$A$3:$A$84)</f>
        <v>81</v>
      </c>
      <c r="B630" s="2" t="s">
        <v>828</v>
      </c>
      <c r="C630" s="2" t="s">
        <v>900</v>
      </c>
      <c r="D630" s="2" t="s">
        <v>1365</v>
      </c>
    </row>
    <row r="631" spans="1:4" ht="36" x14ac:dyDescent="0.45">
      <c r="A631" s="33">
        <f>_xlfn.XLOOKUP(B631,基本情報!$C$3:$C$84,基本情報!$A$3:$A$84)</f>
        <v>82</v>
      </c>
      <c r="B631" s="2" t="s">
        <v>902</v>
      </c>
      <c r="C631" s="2" t="s">
        <v>903</v>
      </c>
      <c r="D631" s="2" t="s">
        <v>1367</v>
      </c>
    </row>
    <row r="632" spans="1:4" ht="36" x14ac:dyDescent="0.45">
      <c r="A632" s="33">
        <f>_xlfn.XLOOKUP(B632,基本情報!$C$3:$C$84,基本情報!$A$3:$A$84)</f>
        <v>82</v>
      </c>
      <c r="B632" s="2" t="s">
        <v>902</v>
      </c>
      <c r="C632" s="2" t="s">
        <v>903</v>
      </c>
      <c r="D632" s="2" t="s">
        <v>1364</v>
      </c>
    </row>
    <row r="633" spans="1:4" ht="36" x14ac:dyDescent="0.45">
      <c r="A633" s="33">
        <f>_xlfn.XLOOKUP(B633,基本情報!$C$3:$C$84,基本情報!$A$3:$A$84)</f>
        <v>82</v>
      </c>
      <c r="B633" s="2" t="s">
        <v>902</v>
      </c>
      <c r="C633" s="2" t="s">
        <v>903</v>
      </c>
      <c r="D633" s="2" t="s">
        <v>1368</v>
      </c>
    </row>
    <row r="634" spans="1:4" ht="36" x14ac:dyDescent="0.45">
      <c r="A634" s="33">
        <f>_xlfn.XLOOKUP(B634,基本情報!$C$3:$C$84,基本情報!$A$3:$A$84)</f>
        <v>82</v>
      </c>
      <c r="B634" s="2" t="s">
        <v>902</v>
      </c>
      <c r="C634" s="2" t="s">
        <v>903</v>
      </c>
      <c r="D634" s="2" t="s">
        <v>1369</v>
      </c>
    </row>
    <row r="635" spans="1:4" ht="36" x14ac:dyDescent="0.45">
      <c r="A635" s="33">
        <f>_xlfn.XLOOKUP(B635,基本情報!$C$3:$C$84,基本情報!$A$3:$A$84)</f>
        <v>82</v>
      </c>
      <c r="B635" s="2" t="s">
        <v>902</v>
      </c>
      <c r="C635" s="2" t="s">
        <v>903</v>
      </c>
      <c r="D635" s="2" t="s">
        <v>1370</v>
      </c>
    </row>
    <row r="636" spans="1:4" ht="36" x14ac:dyDescent="0.45">
      <c r="A636" s="33">
        <f>_xlfn.XLOOKUP(B636,基本情報!$C$3:$C$84,基本情報!$A$3:$A$84)</f>
        <v>82</v>
      </c>
      <c r="B636" s="2" t="s">
        <v>902</v>
      </c>
      <c r="C636" s="2" t="s">
        <v>903</v>
      </c>
      <c r="D636" s="2" t="s">
        <v>1371</v>
      </c>
    </row>
  </sheetData>
  <autoFilter ref="A1:E636" xr:uid="{20F7073F-11B6-4E93-9E60-57B2771DBB0E}">
    <sortState xmlns:xlrd2="http://schemas.microsoft.com/office/spreadsheetml/2017/richdata2" ref="A2:E636">
      <sortCondition ref="A2:A636"/>
    </sortState>
  </autoFilter>
  <phoneticPr fontId="1"/>
  <pageMargins left="0.7" right="0.7" top="0.75" bottom="0.75" header="0.3" footer="0.3"/>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0FBB-C0B8-44D8-9167-3BE089659D6A}">
  <dimension ref="A1:AK21"/>
  <sheetViews>
    <sheetView zoomScaleNormal="100" workbookViewId="0">
      <selection activeCell="D1" sqref="D1"/>
    </sheetView>
  </sheetViews>
  <sheetFormatPr defaultRowHeight="18" x14ac:dyDescent="0.45"/>
  <cols>
    <col min="1" max="36" width="4.69921875" style="38" customWidth="1"/>
    <col min="37" max="16384" width="8.796875" style="38"/>
  </cols>
  <sheetData>
    <row r="1" spans="1:36" ht="18.600000000000001" thickBot="1" x14ac:dyDescent="0.5">
      <c r="A1" s="65" t="s">
        <v>476</v>
      </c>
      <c r="B1" s="65"/>
      <c r="C1" s="66"/>
      <c r="D1" s="34"/>
      <c r="E1" s="52"/>
      <c r="F1" s="52"/>
      <c r="G1" s="53"/>
    </row>
    <row r="2" spans="1:36" ht="36" customHeight="1" x14ac:dyDescent="0.45">
      <c r="A2" s="90" t="s">
        <v>19</v>
      </c>
      <c r="B2" s="90"/>
      <c r="C2" s="90"/>
      <c r="D2" s="86" t="str">
        <f>IFERROR(VLOOKUP(D1,基本情報!A3:BD265,3,FALSE),"")</f>
        <v/>
      </c>
      <c r="E2" s="72"/>
      <c r="F2" s="72"/>
      <c r="G2" s="72"/>
      <c r="H2" s="72"/>
      <c r="I2" s="76" t="s">
        <v>3</v>
      </c>
      <c r="J2" s="76"/>
      <c r="K2" s="76"/>
      <c r="L2" s="71" t="str">
        <f>IFERROR(VLOOKUP(D1,基本情報!A3:BD265,19,FALSE),"")</f>
        <v/>
      </c>
      <c r="M2" s="71"/>
      <c r="N2" s="71"/>
      <c r="O2" s="71"/>
      <c r="P2" s="71"/>
      <c r="Q2" s="35"/>
      <c r="R2" s="36"/>
      <c r="S2" s="36"/>
      <c r="T2" s="36"/>
      <c r="U2" s="36"/>
      <c r="V2" s="36"/>
      <c r="W2" s="36"/>
      <c r="X2" s="36"/>
      <c r="Y2" s="37"/>
    </row>
    <row r="3" spans="1:36" ht="36" customHeight="1" x14ac:dyDescent="0.45">
      <c r="A3" s="90" t="s">
        <v>23</v>
      </c>
      <c r="B3" s="90"/>
      <c r="C3" s="90"/>
      <c r="D3" s="72" t="str">
        <f>IFERROR(VLOOKUP(D1,基本情報!A3:BD265,9,FALSE),"")</f>
        <v/>
      </c>
      <c r="E3" s="72"/>
      <c r="F3" s="72"/>
      <c r="G3" s="72"/>
      <c r="H3" s="72"/>
      <c r="I3" s="76" t="s">
        <v>2</v>
      </c>
      <c r="J3" s="76"/>
      <c r="K3" s="76"/>
      <c r="L3" s="72" t="str">
        <f>IFERROR(VLOOKUP(D1,基本情報!A3:BD265,8,FALSE),"")</f>
        <v/>
      </c>
      <c r="M3" s="72"/>
      <c r="N3" s="72"/>
      <c r="O3" s="72"/>
      <c r="P3" s="72"/>
      <c r="Q3" s="39"/>
    </row>
    <row r="4" spans="1:36" ht="36" customHeight="1" x14ac:dyDescent="0.45">
      <c r="A4" s="90" t="s">
        <v>1</v>
      </c>
      <c r="B4" s="90"/>
      <c r="C4" s="90"/>
      <c r="D4" s="72" t="str">
        <f>IFERROR(VLOOKUP(D1,基本情報!A3:BD265,5,FALSE),"")</f>
        <v/>
      </c>
      <c r="E4" s="72"/>
      <c r="F4" s="72"/>
      <c r="G4" s="72"/>
      <c r="H4" s="72"/>
      <c r="I4" s="76" t="s">
        <v>24</v>
      </c>
      <c r="J4" s="76"/>
      <c r="K4" s="76"/>
      <c r="L4" s="72" t="str">
        <f>IFERROR(VLOOKUP(D1,基本情報!A3:BD265,6,FALSE),"")</f>
        <v/>
      </c>
      <c r="M4" s="72"/>
      <c r="N4" s="72"/>
      <c r="O4" s="72"/>
      <c r="P4" s="72"/>
    </row>
    <row r="5" spans="1:36" ht="36" customHeight="1" x14ac:dyDescent="0.45">
      <c r="A5" s="76" t="s">
        <v>20</v>
      </c>
      <c r="B5" s="76"/>
      <c r="C5" s="76"/>
      <c r="D5" s="72" t="str">
        <f>IFERROR(VLOOKUP(D1,基本情報!A3:BD265,4,FALSE),"")</f>
        <v/>
      </c>
      <c r="E5" s="72"/>
      <c r="F5" s="72"/>
      <c r="G5" s="72"/>
      <c r="H5" s="72"/>
      <c r="I5" s="76" t="s">
        <v>21</v>
      </c>
      <c r="J5" s="76"/>
      <c r="K5" s="76"/>
      <c r="L5" s="72" t="str">
        <f>IFERROR(VLOOKUP(D1,基本情報!A3:BD265,7,FALSE),"")</f>
        <v/>
      </c>
      <c r="M5" s="72"/>
      <c r="N5" s="72"/>
      <c r="O5" s="72"/>
      <c r="P5" s="72"/>
    </row>
    <row r="6" spans="1:36" ht="36" customHeight="1" x14ac:dyDescent="0.45">
      <c r="A6" s="76" t="s">
        <v>25</v>
      </c>
      <c r="B6" s="76"/>
      <c r="C6" s="76"/>
      <c r="D6" s="67" t="str">
        <f>IFERROR(VLOOKUP(D1,基本情報!A3:BD265,12,FALSE),"")</f>
        <v/>
      </c>
      <c r="E6" s="67"/>
      <c r="F6" s="67"/>
      <c r="G6" s="67"/>
      <c r="H6" s="67"/>
      <c r="I6" s="67"/>
      <c r="J6" s="67"/>
      <c r="K6" s="67"/>
      <c r="L6" s="67"/>
      <c r="M6" s="67"/>
      <c r="N6" s="67"/>
      <c r="O6" s="67"/>
      <c r="P6" s="67"/>
    </row>
    <row r="7" spans="1:36" ht="36" customHeight="1" x14ac:dyDescent="0.45">
      <c r="A7" s="83" t="s">
        <v>488</v>
      </c>
      <c r="B7" s="84"/>
      <c r="C7" s="85"/>
      <c r="D7" s="73" t="str">
        <f>IFERROR(VLOOKUP(D1,基本情報!A3:BD265,13,FALSE),"")</f>
        <v/>
      </c>
      <c r="E7" s="74"/>
      <c r="F7" s="74"/>
      <c r="G7" s="74"/>
      <c r="H7" s="75"/>
      <c r="I7" s="68"/>
      <c r="J7" s="68"/>
      <c r="K7" s="69"/>
      <c r="L7" s="70"/>
      <c r="M7" s="70"/>
      <c r="N7" s="70"/>
      <c r="O7" s="70"/>
      <c r="P7" s="70"/>
      <c r="Q7" s="37"/>
    </row>
    <row r="8" spans="1:36" ht="31.8" customHeight="1" x14ac:dyDescent="0.45">
      <c r="A8" s="90" t="s">
        <v>22</v>
      </c>
      <c r="B8" s="90"/>
      <c r="C8" s="90"/>
      <c r="D8" s="67" t="str">
        <f>IFERROR(VLOOKUP(D1,基本情報!A3:BD265,10,FALSE),"")</f>
        <v/>
      </c>
      <c r="E8" s="67"/>
      <c r="F8" s="67"/>
      <c r="G8" s="67"/>
      <c r="H8" s="67"/>
      <c r="I8" s="67"/>
      <c r="J8" s="67"/>
      <c r="K8" s="67"/>
      <c r="L8" s="67"/>
      <c r="M8" s="67"/>
      <c r="N8" s="67"/>
      <c r="O8" s="67"/>
      <c r="P8" s="67"/>
    </row>
    <row r="9" spans="1:36" ht="31.8" customHeight="1" x14ac:dyDescent="0.45">
      <c r="A9" s="82" t="s">
        <v>535</v>
      </c>
      <c r="B9" s="82"/>
      <c r="C9" s="82"/>
      <c r="D9" s="67" t="str">
        <f>IFERROR(VLOOKUP(D1,基本情報!A3:BD265,11,FALSE),"")</f>
        <v/>
      </c>
      <c r="E9" s="67"/>
      <c r="F9" s="67"/>
      <c r="G9" s="67"/>
      <c r="H9" s="67"/>
      <c r="I9" s="67"/>
      <c r="J9" s="67"/>
      <c r="K9" s="67"/>
      <c r="L9" s="67"/>
      <c r="M9" s="67"/>
      <c r="N9" s="67"/>
      <c r="O9" s="67"/>
      <c r="P9" s="67"/>
    </row>
    <row r="10" spans="1:36" ht="36.6" customHeight="1" x14ac:dyDescent="0.45">
      <c r="A10" s="76" t="s">
        <v>1325</v>
      </c>
      <c r="B10" s="76"/>
      <c r="C10" s="76"/>
      <c r="D10" s="76"/>
      <c r="E10" s="76"/>
      <c r="F10" s="76"/>
      <c r="G10" s="76"/>
      <c r="H10" s="76"/>
      <c r="I10" s="76"/>
      <c r="J10" s="76"/>
      <c r="K10" s="76"/>
      <c r="L10" s="76"/>
      <c r="M10" s="76"/>
      <c r="N10" s="76"/>
      <c r="O10" s="76"/>
      <c r="P10" s="76"/>
    </row>
    <row r="11" spans="1:36" ht="79.2" customHeight="1" x14ac:dyDescent="0.45">
      <c r="A11" s="79" t="s">
        <v>26</v>
      </c>
      <c r="B11" s="80"/>
      <c r="C11" s="81"/>
      <c r="D11" s="77" t="str">
        <f>IFERROR(VLOOKUP(D1,基本情報!$A$3:$BD$265,16,FALSE),"")</f>
        <v/>
      </c>
      <c r="E11" s="70"/>
      <c r="F11" s="70"/>
      <c r="G11" s="70"/>
      <c r="H11" s="70"/>
      <c r="I11" s="70"/>
      <c r="J11" s="70"/>
      <c r="K11" s="70"/>
      <c r="L11" s="70"/>
      <c r="M11" s="70"/>
      <c r="N11" s="70"/>
      <c r="O11" s="70"/>
      <c r="P11" s="78"/>
    </row>
    <row r="12" spans="1:36" ht="75" customHeight="1" x14ac:dyDescent="0.45">
      <c r="A12" s="79" t="s">
        <v>27</v>
      </c>
      <c r="B12" s="80"/>
      <c r="C12" s="81"/>
      <c r="D12" s="77" t="str">
        <f>IFERROR(VLOOKUP(D1,基本情報!$A$3:$BD$265,17,FALSE),"")</f>
        <v/>
      </c>
      <c r="E12" s="70"/>
      <c r="F12" s="70"/>
      <c r="G12" s="70"/>
      <c r="H12" s="70"/>
      <c r="I12" s="70"/>
      <c r="J12" s="70"/>
      <c r="K12" s="70"/>
      <c r="L12" s="70"/>
      <c r="M12" s="70"/>
      <c r="N12" s="70"/>
      <c r="O12" s="70"/>
      <c r="P12" s="78"/>
    </row>
    <row r="13" spans="1:36" ht="58.8" customHeight="1" x14ac:dyDescent="0.45">
      <c r="A13" s="83" t="s">
        <v>28</v>
      </c>
      <c r="B13" s="84"/>
      <c r="C13" s="85"/>
      <c r="D13" s="87" t="str">
        <f>IFERROR(VLOOKUP(D1,基本情報!A3:BD265,18,FALSE),"")</f>
        <v/>
      </c>
      <c r="E13" s="88"/>
      <c r="F13" s="88"/>
      <c r="G13" s="88"/>
      <c r="H13" s="89"/>
      <c r="I13" s="91" t="s">
        <v>534</v>
      </c>
      <c r="J13" s="91"/>
      <c r="K13" s="92" t="str">
        <f>IFERROR(VLOOKUP(D1,基本情報!A3:BD265,56,FALSE),"")</f>
        <v/>
      </c>
      <c r="L13" s="92"/>
      <c r="M13" s="92"/>
      <c r="N13" s="92"/>
      <c r="O13" s="92"/>
      <c r="P13" s="92"/>
    </row>
    <row r="15" spans="1:36" x14ac:dyDescent="0.45">
      <c r="A15" s="40" t="s">
        <v>4</v>
      </c>
      <c r="B15" s="41"/>
      <c r="C15" s="42"/>
      <c r="D15" s="40" t="s">
        <v>8</v>
      </c>
      <c r="E15" s="41"/>
      <c r="F15" s="41"/>
      <c r="G15" s="40" t="s">
        <v>9</v>
      </c>
      <c r="H15" s="41"/>
      <c r="I15" s="42"/>
      <c r="J15" s="40" t="s">
        <v>10</v>
      </c>
      <c r="K15" s="41"/>
      <c r="L15" s="42"/>
      <c r="M15" s="40" t="s">
        <v>11</v>
      </c>
      <c r="N15" s="41"/>
      <c r="O15" s="42"/>
      <c r="P15" s="40" t="s">
        <v>12</v>
      </c>
      <c r="Q15" s="41"/>
      <c r="R15" s="42"/>
      <c r="S15" s="40" t="s">
        <v>13</v>
      </c>
      <c r="T15" s="41"/>
      <c r="U15" s="42"/>
      <c r="V15" s="40" t="s">
        <v>14</v>
      </c>
      <c r="W15" s="41"/>
      <c r="X15" s="42"/>
      <c r="Y15" s="40" t="s">
        <v>15</v>
      </c>
      <c r="Z15" s="41"/>
      <c r="AA15" s="42"/>
      <c r="AB15" s="40" t="s">
        <v>16</v>
      </c>
      <c r="AC15" s="41"/>
      <c r="AD15" s="42"/>
      <c r="AE15" s="40" t="s">
        <v>17</v>
      </c>
      <c r="AF15" s="41"/>
      <c r="AG15" s="42"/>
      <c r="AH15" s="40" t="s">
        <v>18</v>
      </c>
      <c r="AI15" s="41"/>
      <c r="AJ15" s="42"/>
    </row>
    <row r="16" spans="1:36" x14ac:dyDescent="0.45">
      <c r="A16" s="43" t="s">
        <v>5</v>
      </c>
      <c r="B16" s="44" t="s">
        <v>6</v>
      </c>
      <c r="C16" s="45" t="s">
        <v>7</v>
      </c>
      <c r="D16" s="46" t="s">
        <v>5</v>
      </c>
      <c r="E16" s="47" t="s">
        <v>6</v>
      </c>
      <c r="F16" s="48" t="s">
        <v>7</v>
      </c>
      <c r="G16" s="46" t="s">
        <v>5</v>
      </c>
      <c r="H16" s="44" t="s">
        <v>6</v>
      </c>
      <c r="I16" s="45" t="s">
        <v>7</v>
      </c>
      <c r="J16" s="46" t="s">
        <v>5</v>
      </c>
      <c r="K16" s="44" t="s">
        <v>6</v>
      </c>
      <c r="L16" s="45" t="s">
        <v>7</v>
      </c>
      <c r="M16" s="46" t="s">
        <v>5</v>
      </c>
      <c r="N16" s="44" t="s">
        <v>6</v>
      </c>
      <c r="O16" s="45" t="s">
        <v>7</v>
      </c>
      <c r="P16" s="46" t="s">
        <v>5</v>
      </c>
      <c r="Q16" s="44" t="s">
        <v>6</v>
      </c>
      <c r="R16" s="45" t="s">
        <v>7</v>
      </c>
      <c r="S16" s="46" t="s">
        <v>5</v>
      </c>
      <c r="T16" s="44" t="s">
        <v>6</v>
      </c>
      <c r="U16" s="45" t="s">
        <v>7</v>
      </c>
      <c r="V16" s="46" t="s">
        <v>5</v>
      </c>
      <c r="W16" s="44" t="s">
        <v>6</v>
      </c>
      <c r="X16" s="45" t="s">
        <v>7</v>
      </c>
      <c r="Y16" s="46" t="s">
        <v>5</v>
      </c>
      <c r="Z16" s="44" t="s">
        <v>6</v>
      </c>
      <c r="AA16" s="45" t="s">
        <v>7</v>
      </c>
      <c r="AB16" s="46" t="s">
        <v>5</v>
      </c>
      <c r="AC16" s="44" t="s">
        <v>6</v>
      </c>
      <c r="AD16" s="45" t="s">
        <v>7</v>
      </c>
      <c r="AE16" s="46" t="s">
        <v>5</v>
      </c>
      <c r="AF16" s="44" t="s">
        <v>6</v>
      </c>
      <c r="AG16" s="45" t="s">
        <v>7</v>
      </c>
      <c r="AH16" s="46" t="s">
        <v>5</v>
      </c>
      <c r="AI16" s="44" t="s">
        <v>6</v>
      </c>
      <c r="AJ16" s="45" t="s">
        <v>7</v>
      </c>
    </row>
    <row r="17" spans="1:37" ht="26.4" customHeight="1" x14ac:dyDescent="0.45">
      <c r="A17" s="49" t="str">
        <f>IFERROR(VLOOKUP($D$1,基本情報!A3:BD265,20,FALSE),"")</f>
        <v/>
      </c>
      <c r="B17" s="49" t="str">
        <f>IFERROR(VLOOKUP($D$1,基本情報!A3:BD265,21,FALSE),"")</f>
        <v/>
      </c>
      <c r="C17" s="49" t="str">
        <f>IFERROR(VLOOKUP($D$1,基本情報!A3:BD265,22,FALSE),"")</f>
        <v/>
      </c>
      <c r="D17" s="49" t="str">
        <f>IFERROR(VLOOKUP($D$1,基本情報!A3:BD265,23,FALSE),"")</f>
        <v/>
      </c>
      <c r="E17" s="49" t="str">
        <f>IFERROR(VLOOKUP($D$1,基本情報!A3:BD265,24,FALSE),"")</f>
        <v/>
      </c>
      <c r="F17" s="49" t="str">
        <f>IFERROR(VLOOKUP($D$1,基本情報!A3:BD265,25,FALSE),"")</f>
        <v/>
      </c>
      <c r="G17" s="49" t="str">
        <f>IFERROR(VLOOKUP($D$1,基本情報!A3:BD265,26,FALSE),"")</f>
        <v/>
      </c>
      <c r="H17" s="49" t="str">
        <f>IFERROR(VLOOKUP($D$1,基本情報!A3:BD265,27,FALSE),"")</f>
        <v/>
      </c>
      <c r="I17" s="49" t="str">
        <f>IFERROR(VLOOKUP($D$1,基本情報!A3:BD265,28,FALSE),"")</f>
        <v/>
      </c>
      <c r="J17" s="49" t="str">
        <f>IFERROR(VLOOKUP($D$1,基本情報!A3:BD265,29,FALSE),"")</f>
        <v/>
      </c>
      <c r="K17" s="49" t="str">
        <f>IFERROR(VLOOKUP($D$1,基本情報!A3:BD265,30,FALSE),"")</f>
        <v/>
      </c>
      <c r="L17" s="49" t="str">
        <f>IFERROR(VLOOKUP($D$1,基本情報!A3:BD265,31,FALSE),"")</f>
        <v/>
      </c>
      <c r="M17" s="49" t="str">
        <f>IFERROR(VLOOKUP($D$1,基本情報!A3:BD265,32,FALSE),"")</f>
        <v/>
      </c>
      <c r="N17" s="49" t="str">
        <f>IFERROR(VLOOKUP($D$1,基本情報!A3:BD265,33,FALSE),"")</f>
        <v/>
      </c>
      <c r="O17" s="49" t="str">
        <f>IFERROR(VLOOKUP($D$1,基本情報!A3:BD265,34,FALSE),"")</f>
        <v/>
      </c>
      <c r="P17" s="49" t="str">
        <f>IFERROR(VLOOKUP($D$1,基本情報!A3:BD265,35,FALSE),"")</f>
        <v/>
      </c>
      <c r="Q17" s="49" t="str">
        <f>IFERROR(VLOOKUP($D$1,基本情報!A3:BD265,36,FALSE),"")</f>
        <v/>
      </c>
      <c r="R17" s="49" t="str">
        <f>IFERROR(VLOOKUP($D$1,基本情報!A3:BD265,37,FALSE),"")</f>
        <v/>
      </c>
      <c r="S17" s="49" t="str">
        <f>IFERROR(VLOOKUP($D$1,基本情報!A3:BD265,38,FALSE),"")</f>
        <v/>
      </c>
      <c r="T17" s="49" t="str">
        <f>IFERROR(VLOOKUP($D$1,基本情報!A3:BD265,39,FALSE),"")</f>
        <v/>
      </c>
      <c r="U17" s="49" t="str">
        <f>IFERROR(VLOOKUP($D$1,基本情報!A3:BD265,40,FALSE),"")</f>
        <v/>
      </c>
      <c r="V17" s="49" t="str">
        <f>IFERROR(VLOOKUP($D$1,基本情報!A3:BD265,41,FALSE),"")</f>
        <v/>
      </c>
      <c r="W17" s="49" t="str">
        <f>IFERROR(VLOOKUP($D$1,基本情報!A3:BD265,42,FALSE),"")</f>
        <v/>
      </c>
      <c r="X17" s="49" t="str">
        <f>IFERROR(VLOOKUP($D$1,基本情報!A3:BD265,43,FALSE),"")</f>
        <v/>
      </c>
      <c r="Y17" s="49" t="str">
        <f>IFERROR(VLOOKUP($D$1,基本情報!A3:BD265,44,FALSE),"")</f>
        <v/>
      </c>
      <c r="Z17" s="49" t="str">
        <f>IFERROR(VLOOKUP($D$1,基本情報!A3:BD265,45,FALSE),"")</f>
        <v/>
      </c>
      <c r="AA17" s="49" t="str">
        <f>IFERROR(VLOOKUP($D$1,基本情報!A3:BD265,46,FALSE),"")</f>
        <v/>
      </c>
      <c r="AB17" s="49" t="str">
        <f>IFERROR(VLOOKUP($D$1,基本情報!A3:BD265,47,FALSE),"")</f>
        <v/>
      </c>
      <c r="AC17" s="49" t="str">
        <f>IFERROR(VLOOKUP($D$1,基本情報!A3:BD265,48,FALSE),"")</f>
        <v/>
      </c>
      <c r="AD17" s="49" t="str">
        <f>IFERROR(VLOOKUP($D$1,基本情報!A3:BD265,49,FALSE),"")</f>
        <v/>
      </c>
      <c r="AE17" s="49" t="str">
        <f>IFERROR(VLOOKUP($D$1,基本情報!A3:BD265,50,FALSE),"")</f>
        <v/>
      </c>
      <c r="AF17" s="49" t="str">
        <f>IFERROR(VLOOKUP($D$1,基本情報!A3:BD265,51,FALSE),"")</f>
        <v/>
      </c>
      <c r="AG17" s="49" t="str">
        <f>IFERROR(VLOOKUP($D$1,基本情報!A3:BD265,52,FALSE),"")</f>
        <v/>
      </c>
      <c r="AH17" s="49" t="str">
        <f>IFERROR(VLOOKUP($D$1,基本情報!A3:BD265,53,FALSE),"")</f>
        <v/>
      </c>
      <c r="AI17" s="49" t="str">
        <f>IFERROR(VLOOKUP($D$1,基本情報!A3:BD265,54,FALSE),"")</f>
        <v/>
      </c>
      <c r="AJ17" s="49" t="str">
        <f>IFERROR(VLOOKUP($D$1,基本情報!A3:BD265,55,FALSE),"")</f>
        <v/>
      </c>
      <c r="AK17" s="39"/>
    </row>
    <row r="19" spans="1:37" x14ac:dyDescent="0.45">
      <c r="A19" s="50" t="s">
        <v>529</v>
      </c>
      <c r="B19" s="38" t="s">
        <v>1584</v>
      </c>
    </row>
    <row r="20" spans="1:37" x14ac:dyDescent="0.45">
      <c r="A20" s="50" t="s">
        <v>533</v>
      </c>
      <c r="B20" s="38" t="s">
        <v>1585</v>
      </c>
      <c r="H20" s="51"/>
    </row>
    <row r="21" spans="1:37" x14ac:dyDescent="0.45">
      <c r="A21" s="38" t="s">
        <v>531</v>
      </c>
      <c r="B21" s="38" t="s">
        <v>1586</v>
      </c>
    </row>
  </sheetData>
  <mergeCells count="36">
    <mergeCell ref="A13:C13"/>
    <mergeCell ref="D2:H2"/>
    <mergeCell ref="D13:H13"/>
    <mergeCell ref="A2:C2"/>
    <mergeCell ref="A3:C3"/>
    <mergeCell ref="A4:C4"/>
    <mergeCell ref="A5:C5"/>
    <mergeCell ref="A6:C6"/>
    <mergeCell ref="A8:C8"/>
    <mergeCell ref="D5:H5"/>
    <mergeCell ref="D4:H4"/>
    <mergeCell ref="D3:H3"/>
    <mergeCell ref="A7:C7"/>
    <mergeCell ref="D11:P11"/>
    <mergeCell ref="I13:J13"/>
    <mergeCell ref="K13:P13"/>
    <mergeCell ref="D12:P12"/>
    <mergeCell ref="A10:P10"/>
    <mergeCell ref="A11:C11"/>
    <mergeCell ref="A12:C12"/>
    <mergeCell ref="D8:P8"/>
    <mergeCell ref="D9:P9"/>
    <mergeCell ref="A9:C9"/>
    <mergeCell ref="A1:C1"/>
    <mergeCell ref="D6:P6"/>
    <mergeCell ref="I7:K7"/>
    <mergeCell ref="L7:P7"/>
    <mergeCell ref="L2:P2"/>
    <mergeCell ref="L3:P3"/>
    <mergeCell ref="L4:P4"/>
    <mergeCell ref="L5:P5"/>
    <mergeCell ref="D7:H7"/>
    <mergeCell ref="I2:K2"/>
    <mergeCell ref="I3:K3"/>
    <mergeCell ref="I4:K4"/>
    <mergeCell ref="I5:K5"/>
  </mergeCells>
  <phoneticPr fontId="1"/>
  <pageMargins left="0.7" right="0.7" top="0.75" bottom="0.75" header="0.3" footer="0.3"/>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説明</vt:lpstr>
      <vt:lpstr>基本情報</vt:lpstr>
      <vt:lpstr>基本情報（作物名から検索）</vt:lpstr>
      <vt:lpstr>事業所シート</vt:lpstr>
      <vt:lpstr>基本情報!Print_Area</vt:lpstr>
      <vt:lpstr>'基本情報（作物名から検索）'!Print_Area</vt:lpstr>
      <vt:lpstr>事業所シート!Print_Area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2025-09-25T02:01:16Z</cp:lastPrinted>
  <dcterms:created xsi:type="dcterms:W3CDTF">2025-03-12T02:08:30Z</dcterms:created>
  <dcterms:modified xsi:type="dcterms:W3CDTF">2025-09-30T01:54:49Z</dcterms:modified>
</cp:coreProperties>
</file>