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15" windowWidth="24030" windowHeight="2550" tabRatio="846" activeTab="12"/>
  </bookViews>
  <sheets>
    <sheet name="県合計" sheetId="1" r:id="rId1"/>
    <sheet name="新井田" sheetId="2" r:id="rId2"/>
    <sheet name="馬渕" sheetId="3" r:id="rId3"/>
    <sheet name="市川" sheetId="4" r:id="rId4"/>
    <sheet name="奥入瀬" sheetId="5" r:id="rId5"/>
    <sheet name="老部（東通）" sheetId="6" r:id="rId6"/>
    <sheet name="大畑" sheetId="7" r:id="rId7"/>
    <sheet name="川内" sheetId="8" r:id="rId8"/>
    <sheet name="野辺地" sheetId="9" r:id="rId9"/>
    <sheet name="清水川" sheetId="10" r:id="rId10"/>
    <sheet name="岩木" sheetId="11" r:id="rId11"/>
    <sheet name="赤石" sheetId="12" r:id="rId12"/>
    <sheet name="追良瀬" sheetId="13" r:id="rId13"/>
    <sheet name="笹内" sheetId="14" r:id="rId14"/>
  </sheets>
  <definedNames>
    <definedName name="_xlnm.Print_Area" localSheetId="4">'奥入瀬'!$A$1:$N$53</definedName>
    <definedName name="_xlnm.Print_Area" localSheetId="10">'岩木'!$A$1:$N$53</definedName>
    <definedName name="_xlnm.Print_Area" localSheetId="0">'県合計'!$A$1:$N$54</definedName>
    <definedName name="_xlnm.Print_Area" localSheetId="3">'市川'!$A$1:$N$53</definedName>
    <definedName name="_xlnm.Print_Area" localSheetId="1">'新井田'!$A$1:$N$53</definedName>
    <definedName name="_xlnm.Print_Area" localSheetId="9">'清水川'!$A$1:$N$53</definedName>
    <definedName name="_xlnm.Print_Area" localSheetId="7">'川内'!$A$1:$N$53</definedName>
    <definedName name="_xlnm.Print_Area" localSheetId="6">'大畑'!$A$1:$N$53</definedName>
    <definedName name="_xlnm.Print_Area" localSheetId="2">'馬渕'!$A$1:$N$53</definedName>
    <definedName name="_xlnm.Print_Area" localSheetId="8">'野辺地'!$A$1:$N$53</definedName>
    <definedName name="_xlnm.Print_Area" localSheetId="5">'老部（東通）'!$A$1:$N$53</definedName>
  </definedNames>
  <calcPr fullCalcOnLoad="1"/>
</workbook>
</file>

<file path=xl/sharedStrings.xml><?xml version="1.0" encoding="utf-8"?>
<sst xmlns="http://schemas.openxmlformats.org/spreadsheetml/2006/main" count="1753" uniqueCount="137">
  <si>
    <t>捕獲尾数</t>
  </si>
  <si>
    <t>捕獲尾数</t>
  </si>
  <si>
    <t>メス</t>
  </si>
  <si>
    <t>メス</t>
  </si>
  <si>
    <t>オス</t>
  </si>
  <si>
    <t>オス</t>
  </si>
  <si>
    <t>計</t>
  </si>
  <si>
    <t>計</t>
  </si>
  <si>
    <t>採卵数</t>
  </si>
  <si>
    <t>採卵数</t>
  </si>
  <si>
    <t>平均採卵数</t>
  </si>
  <si>
    <t>平均採卵数</t>
  </si>
  <si>
    <t>使用親魚数</t>
  </si>
  <si>
    <t>使用親魚数</t>
  </si>
  <si>
    <t>雌親魚使用率</t>
  </si>
  <si>
    <t>雌親魚使用率</t>
  </si>
  <si>
    <t>尾</t>
  </si>
  <si>
    <t>尾</t>
  </si>
  <si>
    <t>千粒</t>
  </si>
  <si>
    <t>千粒</t>
  </si>
  <si>
    <t>粒</t>
  </si>
  <si>
    <t>粒</t>
  </si>
  <si>
    <t>年度</t>
  </si>
  <si>
    <t>平成</t>
  </si>
  <si>
    <t>仮収容卵数</t>
  </si>
  <si>
    <t>仮収容卵数</t>
  </si>
  <si>
    <t>移植卵数</t>
  </si>
  <si>
    <t>移植卵数</t>
  </si>
  <si>
    <t>最終収容卵数</t>
  </si>
  <si>
    <t>最終収容卵数</t>
  </si>
  <si>
    <t>ふ化尾数</t>
  </si>
  <si>
    <t>ふ化尾数</t>
  </si>
  <si>
    <t>ふ出率</t>
  </si>
  <si>
    <t>ふ出率</t>
  </si>
  <si>
    <t>生産尾数</t>
  </si>
  <si>
    <t>生産尾数</t>
  </si>
  <si>
    <t>千尾</t>
  </si>
  <si>
    <t>千尾</t>
  </si>
  <si>
    <t>放流尾数</t>
  </si>
  <si>
    <t>尾数</t>
  </si>
  <si>
    <t>備　　考</t>
  </si>
  <si>
    <t>備　　考</t>
  </si>
  <si>
    <t>ふ化場</t>
  </si>
  <si>
    <t>ふ化場</t>
  </si>
  <si>
    <t>ふ化場名</t>
  </si>
  <si>
    <t>ふ化場名</t>
  </si>
  <si>
    <t>河川名</t>
  </si>
  <si>
    <t>移　　植　　先　　等</t>
  </si>
  <si>
    <t>増減卵数</t>
  </si>
  <si>
    <t>増減卵数</t>
  </si>
  <si>
    <t>移　　植　　放　　流　　尾　　数</t>
  </si>
  <si>
    <t>海</t>
  </si>
  <si>
    <t>海</t>
  </si>
  <si>
    <t>青森県合計</t>
  </si>
  <si>
    <t>大畑川</t>
  </si>
  <si>
    <t>中村川</t>
  </si>
  <si>
    <t>鳴沢川</t>
  </si>
  <si>
    <t>　　〃　　〃</t>
  </si>
  <si>
    <t>中村川</t>
  </si>
  <si>
    <t>新井田</t>
  </si>
  <si>
    <t>馬渕</t>
  </si>
  <si>
    <t>奥入瀬</t>
  </si>
  <si>
    <t>老部（東通）</t>
  </si>
  <si>
    <t>大畑</t>
  </si>
  <si>
    <t>老部川（東通）</t>
  </si>
  <si>
    <t>奥入瀬川</t>
  </si>
  <si>
    <t>馬渕川</t>
  </si>
  <si>
    <t>新井田川</t>
  </si>
  <si>
    <t>川内</t>
  </si>
  <si>
    <t>川内川</t>
  </si>
  <si>
    <t>野辺地</t>
  </si>
  <si>
    <t>野辺地川</t>
  </si>
  <si>
    <t>清水川</t>
  </si>
  <si>
    <t>清水川</t>
  </si>
  <si>
    <t>岩木</t>
  </si>
  <si>
    <t>岩木川</t>
  </si>
  <si>
    <t>赤石</t>
  </si>
  <si>
    <t>赤石川</t>
  </si>
  <si>
    <t>追良瀬</t>
  </si>
  <si>
    <t>追良瀬川</t>
  </si>
  <si>
    <t>笹内</t>
  </si>
  <si>
    <t>笹内川</t>
  </si>
  <si>
    <t>五戸</t>
  </si>
  <si>
    <t>海</t>
  </si>
  <si>
    <t>六ヶ所地先</t>
  </si>
  <si>
    <t>捕獲採卵は中村、鳴沢川含む</t>
  </si>
  <si>
    <t xml:space="preserve"> </t>
  </si>
  <si>
    <t>-</t>
  </si>
  <si>
    <t xml:space="preserve"> </t>
  </si>
  <si>
    <t>－</t>
  </si>
  <si>
    <t>使用親魚数は馬渕川を除く</t>
  </si>
  <si>
    <t>平成</t>
  </si>
  <si>
    <t>年度</t>
  </si>
  <si>
    <t>年度</t>
  </si>
  <si>
    <t>-</t>
  </si>
  <si>
    <t>使用親魚数は馬渕川、奥入瀬川を除く</t>
  </si>
  <si>
    <t>五戸川ふ化場</t>
  </si>
  <si>
    <t>-</t>
  </si>
  <si>
    <t>-</t>
  </si>
  <si>
    <t>捕獲採卵は中村川含む</t>
  </si>
  <si>
    <t>小田野沢</t>
  </si>
  <si>
    <t>大畑漁港</t>
  </si>
  <si>
    <t>長沢川</t>
  </si>
  <si>
    <t>馬門川</t>
  </si>
  <si>
    <t>市柳川</t>
  </si>
  <si>
    <t>老部川</t>
  </si>
  <si>
    <t>関根浜漁港</t>
  </si>
  <si>
    <t>出戸川</t>
  </si>
  <si>
    <t>北金ヶ沢漁港</t>
  </si>
  <si>
    <t>赤石漁港</t>
  </si>
  <si>
    <t>深浦漁港</t>
  </si>
  <si>
    <t>岩崎漁港</t>
  </si>
  <si>
    <t>赤川</t>
  </si>
  <si>
    <t>野牛漁港</t>
  </si>
  <si>
    <t>尻労漁港</t>
  </si>
  <si>
    <t>尻屋漁港</t>
  </si>
  <si>
    <t>脇野沢川他</t>
  </si>
  <si>
    <t>出戸川他</t>
  </si>
  <si>
    <t>泊漁港</t>
  </si>
  <si>
    <t>小田野沢漁港</t>
  </si>
  <si>
    <t>六ヶ所漁港</t>
  </si>
  <si>
    <t>平川</t>
  </si>
  <si>
    <t>土淵川</t>
  </si>
  <si>
    <t>奥入瀬川</t>
  </si>
  <si>
    <t>泊漁港他</t>
  </si>
  <si>
    <t>牛滝漁港</t>
  </si>
  <si>
    <t>浅瀬石川</t>
  </si>
  <si>
    <t>六ヶ所村内</t>
  </si>
  <si>
    <t>脇野沢川</t>
  </si>
  <si>
    <t>戸沢川他</t>
  </si>
  <si>
    <t>六ヶ所地先</t>
  </si>
  <si>
    <t>六ヶ所村内</t>
  </si>
  <si>
    <t>直</t>
  </si>
  <si>
    <t>三沢漁港</t>
  </si>
  <si>
    <t>捕獲・採卵は吾妻川含む</t>
  </si>
  <si>
    <t>(うち1,000尾は奥入瀬からの移入稚魚）</t>
  </si>
  <si>
    <t>さけふ化放流事業成績表（平成18～26年度）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</si>
</sst>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0.0"/>
    <numFmt numFmtId="179" formatCode="\(#,##0\)"/>
    <numFmt numFmtId="180" formatCode="0.000000"/>
    <numFmt numFmtId="181" formatCode="#,##0_ "/>
    <numFmt numFmtId="182" formatCode="0;&quot;△ &quot;0"/>
    <numFmt numFmtId="183" formatCode="0_);[Red]\(0\)"/>
    <numFmt numFmtId="184" formatCode="#,##0_);[Red]\(#,##0\)"/>
    <numFmt numFmtId="185" formatCode="#,##0_ ;[Red]\-#,##0\ "/>
    <numFmt numFmtId="186" formatCode="#,##0.0_ ;[Red]\-#,##0.0\ "/>
    <numFmt numFmtId="187" formatCode="#,##0.00_ ;[Red]\-#,##0.0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right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0" xfId="50" applyFont="1" applyBorder="1" applyAlignment="1" applyProtection="1">
      <alignment vertical="center"/>
      <protection locked="0"/>
    </xf>
    <xf numFmtId="38" fontId="0" fillId="0" borderId="10" xfId="50" applyFont="1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38" fontId="0" fillId="0" borderId="20" xfId="50" applyFont="1" applyBorder="1" applyAlignment="1">
      <alignment/>
    </xf>
    <xf numFmtId="38" fontId="0" fillId="0" borderId="17" xfId="50" applyFont="1" applyBorder="1" applyAlignment="1">
      <alignment/>
    </xf>
    <xf numFmtId="176" fontId="0" fillId="0" borderId="12" xfId="42" applyNumberFormat="1" applyFont="1" applyBorder="1" applyAlignment="1">
      <alignment/>
    </xf>
    <xf numFmtId="0" fontId="0" fillId="0" borderId="18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38" fontId="0" fillId="0" borderId="12" xfId="50" applyFont="1" applyBorder="1" applyAlignment="1" applyProtection="1">
      <alignment/>
      <protection locked="0"/>
    </xf>
    <xf numFmtId="38" fontId="0" fillId="0" borderId="13" xfId="50" applyFont="1" applyBorder="1" applyAlignment="1" applyProtection="1">
      <alignment/>
      <protection locked="0"/>
    </xf>
    <xf numFmtId="177" fontId="0" fillId="0" borderId="20" xfId="50" applyNumberFormat="1" applyFont="1" applyBorder="1" applyAlignment="1" applyProtection="1">
      <alignment/>
      <protection locked="0"/>
    </xf>
    <xf numFmtId="177" fontId="0" fillId="0" borderId="17" xfId="5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3" xfId="0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>
      <alignment vertical="top"/>
    </xf>
    <xf numFmtId="38" fontId="0" fillId="0" borderId="10" xfId="50" applyBorder="1" applyAlignment="1" applyProtection="1">
      <alignment vertical="center"/>
      <protection locked="0"/>
    </xf>
    <xf numFmtId="38" fontId="0" fillId="0" borderId="10" xfId="50" applyBorder="1" applyAlignment="1">
      <alignment vertical="center"/>
    </xf>
    <xf numFmtId="176" fontId="0" fillId="0" borderId="10" xfId="42" applyNumberFormat="1" applyBorder="1" applyAlignment="1">
      <alignment vertical="center"/>
    </xf>
    <xf numFmtId="177" fontId="0" fillId="0" borderId="17" xfId="50" applyNumberFormat="1" applyBorder="1" applyAlignment="1" applyProtection="1">
      <alignment/>
      <protection locked="0"/>
    </xf>
    <xf numFmtId="38" fontId="0" fillId="0" borderId="17" xfId="50" applyBorder="1" applyAlignment="1">
      <alignment/>
    </xf>
    <xf numFmtId="38" fontId="0" fillId="0" borderId="13" xfId="50" applyBorder="1" applyAlignment="1" applyProtection="1">
      <alignment/>
      <protection locked="0"/>
    </xf>
    <xf numFmtId="177" fontId="0" fillId="0" borderId="20" xfId="50" applyNumberFormat="1" applyBorder="1" applyAlignment="1" applyProtection="1">
      <alignment/>
      <protection locked="0"/>
    </xf>
    <xf numFmtId="38" fontId="0" fillId="0" borderId="20" xfId="50" applyBorder="1" applyAlignment="1">
      <alignment/>
    </xf>
    <xf numFmtId="38" fontId="0" fillId="0" borderId="12" xfId="50" applyBorder="1" applyAlignment="1" applyProtection="1">
      <alignment/>
      <protection locked="0"/>
    </xf>
    <xf numFmtId="176" fontId="0" fillId="0" borderId="12" xfId="42" applyNumberFormat="1" applyBorder="1" applyAlignment="1">
      <alignment/>
    </xf>
    <xf numFmtId="38" fontId="0" fillId="0" borderId="10" xfId="50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0" fillId="0" borderId="22" xfId="50" applyFont="1" applyBorder="1" applyAlignment="1" applyProtection="1">
      <alignment horizontal="left" vertical="center"/>
      <protection locked="0"/>
    </xf>
    <xf numFmtId="38" fontId="0" fillId="0" borderId="24" xfId="5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vertical="center" wrapText="1"/>
      <protection locked="0"/>
    </xf>
    <xf numFmtId="38" fontId="0" fillId="0" borderId="12" xfId="50" applyFont="1" applyBorder="1" applyAlignment="1" applyProtection="1">
      <alignment/>
      <protection locked="0"/>
    </xf>
    <xf numFmtId="177" fontId="0" fillId="0" borderId="20" xfId="50" applyNumberFormat="1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38" fontId="0" fillId="0" borderId="22" xfId="50" applyBorder="1" applyAlignment="1" applyProtection="1">
      <alignment horizontal="left" vertical="center"/>
      <protection locked="0"/>
    </xf>
    <xf numFmtId="38" fontId="0" fillId="0" borderId="24" xfId="50" applyBorder="1" applyAlignment="1" applyProtection="1">
      <alignment horizontal="left" vertical="center"/>
      <protection locked="0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horizontal="right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 applyProtection="1">
      <alignment horizontal="right"/>
      <protection locked="0"/>
    </xf>
    <xf numFmtId="177" fontId="0" fillId="0" borderId="27" xfId="50" applyNumberFormat="1" applyBorder="1" applyAlignment="1" applyProtection="1">
      <alignment/>
      <protection locked="0"/>
    </xf>
    <xf numFmtId="38" fontId="0" fillId="0" borderId="27" xfId="50" applyBorder="1" applyAlignment="1">
      <alignment/>
    </xf>
    <xf numFmtId="38" fontId="0" fillId="0" borderId="11" xfId="50" applyBorder="1" applyAlignment="1" applyProtection="1">
      <alignment/>
      <protection locked="0"/>
    </xf>
    <xf numFmtId="176" fontId="0" fillId="0" borderId="11" xfId="42" applyNumberFormat="1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0" xfId="0" applyBorder="1" applyAlignment="1">
      <alignment vertical="center"/>
    </xf>
    <xf numFmtId="38" fontId="0" fillId="0" borderId="0" xfId="50" applyBorder="1" applyAlignment="1" applyProtection="1">
      <alignment vertical="center"/>
      <protection locked="0"/>
    </xf>
    <xf numFmtId="38" fontId="0" fillId="0" borderId="0" xfId="50" applyBorder="1" applyAlignment="1">
      <alignment vertical="center"/>
    </xf>
    <xf numFmtId="176" fontId="0" fillId="0" borderId="0" xfId="42" applyNumberFormat="1" applyBorder="1" applyAlignment="1">
      <alignment vertical="center"/>
    </xf>
    <xf numFmtId="38" fontId="0" fillId="0" borderId="0" xfId="5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/>
      <protection locked="0"/>
    </xf>
    <xf numFmtId="177" fontId="0" fillId="0" borderId="0" xfId="50" applyNumberForma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38" fontId="0" fillId="0" borderId="0" xfId="50" applyBorder="1" applyAlignment="1">
      <alignment/>
    </xf>
    <xf numFmtId="38" fontId="0" fillId="0" borderId="0" xfId="50" applyBorder="1" applyAlignment="1" applyProtection="1">
      <alignment/>
      <protection locked="0"/>
    </xf>
    <xf numFmtId="38" fontId="0" fillId="0" borderId="11" xfId="50" applyFont="1" applyBorder="1" applyAlignment="1" applyProtection="1">
      <alignment/>
      <protection locked="0"/>
    </xf>
    <xf numFmtId="0" fontId="0" fillId="0" borderId="19" xfId="0" applyBorder="1" applyAlignment="1">
      <alignment vertical="center"/>
    </xf>
    <xf numFmtId="38" fontId="0" fillId="0" borderId="19" xfId="50" applyBorder="1" applyAlignment="1" applyProtection="1">
      <alignment vertical="center"/>
      <protection locked="0"/>
    </xf>
    <xf numFmtId="38" fontId="0" fillId="0" borderId="19" xfId="50" applyBorder="1" applyAlignment="1">
      <alignment vertical="center"/>
    </xf>
    <xf numFmtId="176" fontId="0" fillId="0" borderId="19" xfId="42" applyNumberFormat="1" applyBorder="1" applyAlignment="1">
      <alignment vertical="center"/>
    </xf>
    <xf numFmtId="38" fontId="0" fillId="0" borderId="19" xfId="50" applyBorder="1" applyAlignment="1" applyProtection="1">
      <alignment vertical="center"/>
      <protection/>
    </xf>
    <xf numFmtId="0" fontId="0" fillId="0" borderId="16" xfId="0" applyBorder="1" applyAlignment="1">
      <alignment vertical="top"/>
    </xf>
    <xf numFmtId="0" fontId="0" fillId="0" borderId="15" xfId="0" applyBorder="1" applyAlignment="1">
      <alignment horizontal="right" vertical="top"/>
    </xf>
    <xf numFmtId="38" fontId="0" fillId="0" borderId="10" xfId="50" applyFont="1" applyBorder="1" applyAlignment="1" applyProtection="1">
      <alignment vertical="center"/>
      <protection locked="0"/>
    </xf>
    <xf numFmtId="38" fontId="0" fillId="0" borderId="14" xfId="50" applyFont="1" applyBorder="1" applyAlignment="1">
      <alignment/>
    </xf>
    <xf numFmtId="38" fontId="0" fillId="0" borderId="0" xfId="50" applyFont="1" applyAlignment="1">
      <alignment/>
    </xf>
    <xf numFmtId="38" fontId="0" fillId="0" borderId="12" xfId="50" applyFont="1" applyBorder="1" applyAlignment="1">
      <alignment horizontal="center"/>
    </xf>
    <xf numFmtId="38" fontId="0" fillId="0" borderId="26" xfId="50" applyFont="1" applyBorder="1" applyAlignment="1">
      <alignment horizontal="right"/>
    </xf>
    <xf numFmtId="38" fontId="0" fillId="0" borderId="29" xfId="50" applyFont="1" applyBorder="1" applyAlignment="1">
      <alignment horizontal="right"/>
    </xf>
    <xf numFmtId="38" fontId="0" fillId="0" borderId="10" xfId="50" applyBorder="1" applyAlignment="1">
      <alignment horizontal="center" vertical="center"/>
    </xf>
    <xf numFmtId="176" fontId="0" fillId="0" borderId="10" xfId="42" applyNumberFormat="1" applyBorder="1" applyAlignment="1">
      <alignment horizontal="center" vertical="center"/>
    </xf>
    <xf numFmtId="0" fontId="0" fillId="0" borderId="19" xfId="0" applyBorder="1" applyAlignment="1">
      <alignment horizontal="right"/>
    </xf>
    <xf numFmtId="38" fontId="0" fillId="0" borderId="18" xfId="50" applyBorder="1" applyAlignment="1">
      <alignment/>
    </xf>
    <xf numFmtId="0" fontId="4" fillId="0" borderId="21" xfId="0" applyFont="1" applyBorder="1" applyAlignment="1" applyProtection="1">
      <alignment horizontal="right" vertical="center"/>
      <protection locked="0"/>
    </xf>
    <xf numFmtId="38" fontId="0" fillId="0" borderId="22" xfId="50" applyFont="1" applyBorder="1" applyAlignment="1" applyProtection="1">
      <alignment horizontal="right" vertical="center"/>
      <protection locked="0"/>
    </xf>
    <xf numFmtId="38" fontId="0" fillId="0" borderId="24" xfId="50" applyFont="1" applyBorder="1" applyAlignment="1" applyProtection="1">
      <alignment horizontal="right" vertical="center"/>
      <protection locked="0"/>
    </xf>
    <xf numFmtId="38" fontId="0" fillId="0" borderId="20" xfId="50" applyBorder="1" applyAlignment="1" applyProtection="1">
      <alignment/>
      <protection locked="0"/>
    </xf>
    <xf numFmtId="0" fontId="0" fillId="0" borderId="24" xfId="0" applyBorder="1" applyAlignment="1">
      <alignment/>
    </xf>
    <xf numFmtId="38" fontId="0" fillId="0" borderId="12" xfId="50" applyBorder="1" applyAlignment="1" applyProtection="1">
      <alignment horizontal="center"/>
      <protection locked="0"/>
    </xf>
    <xf numFmtId="38" fontId="0" fillId="0" borderId="12" xfId="50" applyBorder="1" applyAlignment="1" applyProtection="1">
      <alignment horizontal="right"/>
      <protection locked="0"/>
    </xf>
    <xf numFmtId="38" fontId="0" fillId="0" borderId="10" xfId="50" applyBorder="1" applyAlignment="1" applyProtection="1">
      <alignment horizontal="right" vertical="center"/>
      <protection locked="0"/>
    </xf>
    <xf numFmtId="38" fontId="4" fillId="0" borderId="13" xfId="5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vertical="top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38" fontId="0" fillId="0" borderId="10" xfId="50" applyFont="1" applyBorder="1" applyAlignment="1" applyProtection="1">
      <alignment horizontal="center" vertical="center"/>
      <protection locked="0"/>
    </xf>
    <xf numFmtId="181" fontId="0" fillId="0" borderId="18" xfId="0" applyNumberFormat="1" applyBorder="1" applyAlignment="1">
      <alignment vertical="top"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176" fontId="0" fillId="0" borderId="12" xfId="0" applyNumberFormat="1" applyBorder="1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10" xfId="50" applyFon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38" fontId="0" fillId="0" borderId="20" xfId="50" applyFill="1" applyBorder="1" applyAlignment="1">
      <alignment/>
    </xf>
    <xf numFmtId="38" fontId="0" fillId="0" borderId="12" xfId="50" applyFill="1" applyBorder="1" applyAlignment="1" applyProtection="1">
      <alignment/>
      <protection locked="0"/>
    </xf>
    <xf numFmtId="176" fontId="0" fillId="0" borderId="12" xfId="42" applyNumberFormat="1" applyFill="1" applyBorder="1" applyAlignment="1">
      <alignment/>
    </xf>
    <xf numFmtId="185" fontId="0" fillId="0" borderId="10" xfId="50" applyNumberFormat="1" applyFont="1" applyBorder="1" applyAlignment="1">
      <alignment vertical="center"/>
    </xf>
    <xf numFmtId="177" fontId="0" fillId="0" borderId="20" xfId="0" applyNumberFormat="1" applyBorder="1" applyAlignment="1">
      <alignment/>
    </xf>
    <xf numFmtId="177" fontId="0" fillId="0" borderId="18" xfId="0" applyNumberFormat="1" applyBorder="1" applyAlignment="1">
      <alignment horizontal="right"/>
    </xf>
    <xf numFmtId="177" fontId="0" fillId="0" borderId="20" xfId="50" applyNumberFormat="1" applyBorder="1" applyAlignment="1">
      <alignment/>
    </xf>
    <xf numFmtId="177" fontId="0" fillId="0" borderId="15" xfId="0" applyNumberFormat="1" applyBorder="1" applyAlignment="1">
      <alignment horizontal="right"/>
    </xf>
    <xf numFmtId="177" fontId="0" fillId="0" borderId="17" xfId="50" applyNumberFormat="1" applyBorder="1" applyAlignment="1">
      <alignment/>
    </xf>
    <xf numFmtId="177" fontId="0" fillId="0" borderId="17" xfId="50" applyNumberFormat="1" applyFon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2" xfId="50" applyNumberFormat="1" applyBorder="1" applyAlignment="1" applyProtection="1">
      <alignment/>
      <protection locked="0"/>
    </xf>
    <xf numFmtId="177" fontId="0" fillId="0" borderId="13" xfId="50" applyNumberFormat="1" applyBorder="1" applyAlignment="1" applyProtection="1">
      <alignment/>
      <protection locked="0"/>
    </xf>
    <xf numFmtId="177" fontId="0" fillId="0" borderId="13" xfId="0" applyNumberFormat="1" applyBorder="1" applyAlignment="1">
      <alignment/>
    </xf>
    <xf numFmtId="177" fontId="4" fillId="0" borderId="13" xfId="50" applyNumberFormat="1" applyFont="1" applyBorder="1" applyAlignment="1" applyProtection="1">
      <alignment horizontal="center"/>
      <protection locked="0"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38" fontId="0" fillId="0" borderId="10" xfId="5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8" fontId="0" fillId="0" borderId="10" xfId="50" applyFont="1" applyBorder="1" applyAlignment="1" applyProtection="1">
      <alignment horizontal="center" vertical="center"/>
      <protection locked="0"/>
    </xf>
    <xf numFmtId="9" fontId="0" fillId="0" borderId="10" xfId="50" applyNumberFormat="1" applyFont="1" applyBorder="1" applyAlignment="1">
      <alignment vertical="center"/>
    </xf>
    <xf numFmtId="38" fontId="0" fillId="33" borderId="12" xfId="50" applyFont="1" applyFill="1" applyBorder="1" applyAlignment="1" applyProtection="1">
      <alignment/>
      <protection locked="0"/>
    </xf>
    <xf numFmtId="38" fontId="0" fillId="33" borderId="13" xfId="50" applyFont="1" applyFill="1" applyBorder="1" applyAlignment="1" applyProtection="1">
      <alignment/>
      <protection locked="0"/>
    </xf>
    <xf numFmtId="38" fontId="0" fillId="33" borderId="12" xfId="50" applyFont="1" applyFill="1" applyBorder="1" applyAlignment="1" applyProtection="1">
      <alignment/>
      <protection locked="0"/>
    </xf>
    <xf numFmtId="38" fontId="0" fillId="33" borderId="10" xfId="50" applyFill="1" applyBorder="1" applyAlignment="1" applyProtection="1">
      <alignment vertical="center"/>
      <protection locked="0"/>
    </xf>
    <xf numFmtId="38" fontId="0" fillId="0" borderId="10" xfId="50" applyBorder="1" applyAlignment="1">
      <alignment horizontal="right" vertical="center"/>
    </xf>
    <xf numFmtId="0" fontId="5" fillId="0" borderId="22" xfId="0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38" fontId="0" fillId="0" borderId="21" xfId="50" applyFont="1" applyBorder="1" applyAlignment="1" applyProtection="1">
      <alignment horizontal="right" vertical="center"/>
      <protection locked="0"/>
    </xf>
    <xf numFmtId="38" fontId="0" fillId="0" borderId="24" xfId="50" applyFont="1" applyBorder="1" applyAlignment="1">
      <alignment vertical="center"/>
    </xf>
    <xf numFmtId="0" fontId="0" fillId="0" borderId="24" xfId="0" applyBorder="1" applyAlignment="1">
      <alignment horizontal="right" vertical="center"/>
    </xf>
    <xf numFmtId="38" fontId="0" fillId="0" borderId="10" xfId="50" applyBorder="1" applyAlignment="1" applyProtection="1">
      <alignment horizontal="center" vertical="center"/>
      <protection/>
    </xf>
    <xf numFmtId="38" fontId="0" fillId="0" borderId="10" xfId="50" applyFont="1" applyBorder="1" applyAlignment="1" applyProtection="1">
      <alignment horizontal="center" vertical="center"/>
      <protection/>
    </xf>
    <xf numFmtId="38" fontId="0" fillId="0" borderId="10" xfId="50" applyBorder="1" applyAlignment="1" applyProtection="1">
      <alignment horizontal="center" vertical="center"/>
      <protection locked="0"/>
    </xf>
    <xf numFmtId="176" fontId="0" fillId="0" borderId="10" xfId="42" applyNumberFormat="1" applyFont="1" applyBorder="1" applyAlignment="1">
      <alignment horizontal="center" vertical="center"/>
    </xf>
    <xf numFmtId="176" fontId="0" fillId="0" borderId="13" xfId="42" applyNumberFormat="1" applyBorder="1" applyAlignment="1">
      <alignment/>
    </xf>
    <xf numFmtId="0" fontId="0" fillId="0" borderId="25" xfId="0" applyBorder="1" applyAlignment="1">
      <alignment horizontal="right" vertical="center"/>
    </xf>
    <xf numFmtId="0" fontId="4" fillId="0" borderId="22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82" fontId="0" fillId="0" borderId="20" xfId="0" applyNumberFormat="1" applyBorder="1" applyAlignment="1">
      <alignment/>
    </xf>
    <xf numFmtId="177" fontId="0" fillId="0" borderId="17" xfId="0" applyNumberFormat="1" applyBorder="1" applyAlignment="1">
      <alignment vertical="center"/>
    </xf>
    <xf numFmtId="38" fontId="0" fillId="0" borderId="10" xfId="50" applyFill="1" applyBorder="1" applyAlignment="1" applyProtection="1">
      <alignment vertical="center"/>
      <protection locked="0"/>
    </xf>
    <xf numFmtId="38" fontId="0" fillId="0" borderId="10" xfId="50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25" xfId="0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right" vertical="center"/>
      <protection locked="0"/>
    </xf>
    <xf numFmtId="38" fontId="0" fillId="0" borderId="38" xfId="50" applyFont="1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 horizontal="right" vertical="center"/>
      <protection locked="0"/>
    </xf>
    <xf numFmtId="0" fontId="5" fillId="0" borderId="40" xfId="0" applyFont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4"/>
  <sheetViews>
    <sheetView zoomScale="80" zoomScaleNormal="80" zoomScalePageLayoutView="0" workbookViewId="0" topLeftCell="A7">
      <selection activeCell="S29" sqref="S29"/>
    </sheetView>
  </sheetViews>
  <sheetFormatPr defaultColWidth="9.00390625" defaultRowHeight="13.5"/>
  <cols>
    <col min="1" max="1" width="4.875" style="0" bestFit="1" customWidth="1"/>
    <col min="2" max="2" width="3.00390625" style="0" customWidth="1"/>
    <col min="3" max="3" width="4.875" style="0" bestFit="1" customWidth="1"/>
    <col min="4" max="7" width="9.50390625" style="0" bestFit="1" customWidth="1"/>
    <col min="9" max="9" width="9.50390625" style="0" bestFit="1" customWidth="1"/>
    <col min="10" max="10" width="8.00390625" style="0" customWidth="1"/>
    <col min="11" max="11" width="9.50390625" style="0" bestFit="1" customWidth="1"/>
    <col min="12" max="12" width="10.50390625" style="0" bestFit="1" customWidth="1"/>
    <col min="14" max="14" width="11.375" style="0" customWidth="1"/>
  </cols>
  <sheetData>
    <row r="1" ht="17.25">
      <c r="A1" s="45" t="s">
        <v>136</v>
      </c>
    </row>
    <row r="3" ht="14.25" customHeight="1">
      <c r="A3" s="46" t="s">
        <v>53</v>
      </c>
    </row>
    <row r="4" ht="6" customHeight="1"/>
    <row r="5" spans="1:14" ht="13.5">
      <c r="A5" s="221" t="s">
        <v>22</v>
      </c>
      <c r="B5" s="221"/>
      <c r="C5" s="221"/>
      <c r="D5" s="213" t="s">
        <v>0</v>
      </c>
      <c r="E5" s="213"/>
      <c r="F5" s="213"/>
      <c r="G5" s="213" t="s">
        <v>12</v>
      </c>
      <c r="H5" s="213"/>
      <c r="I5" s="213"/>
      <c r="J5" s="214" t="s">
        <v>14</v>
      </c>
      <c r="K5" s="3" t="s">
        <v>8</v>
      </c>
      <c r="L5" s="3" t="s">
        <v>10</v>
      </c>
      <c r="M5" s="188" t="s">
        <v>40</v>
      </c>
      <c r="N5" s="190"/>
    </row>
    <row r="6" spans="1:14" ht="13.5">
      <c r="A6" s="221"/>
      <c r="B6" s="221"/>
      <c r="C6" s="221"/>
      <c r="D6" s="3" t="s">
        <v>2</v>
      </c>
      <c r="E6" s="3" t="s">
        <v>4</v>
      </c>
      <c r="F6" s="3" t="s">
        <v>6</v>
      </c>
      <c r="G6" s="3" t="s">
        <v>2</v>
      </c>
      <c r="H6" s="3" t="s">
        <v>4</v>
      </c>
      <c r="I6" s="3" t="s">
        <v>6</v>
      </c>
      <c r="J6" s="215"/>
      <c r="K6" s="2"/>
      <c r="L6" s="2"/>
      <c r="M6" s="216"/>
      <c r="N6" s="217"/>
    </row>
    <row r="7" spans="1:14" ht="14.25" thickBot="1">
      <c r="A7" s="222"/>
      <c r="B7" s="222"/>
      <c r="C7" s="222"/>
      <c r="D7" s="60" t="s">
        <v>16</v>
      </c>
      <c r="E7" s="60" t="s">
        <v>16</v>
      </c>
      <c r="F7" s="60" t="s">
        <v>16</v>
      </c>
      <c r="G7" s="60" t="s">
        <v>16</v>
      </c>
      <c r="H7" s="60" t="s">
        <v>16</v>
      </c>
      <c r="I7" s="60" t="s">
        <v>16</v>
      </c>
      <c r="J7" s="60"/>
      <c r="K7" s="60" t="s">
        <v>18</v>
      </c>
      <c r="L7" s="60" t="s">
        <v>20</v>
      </c>
      <c r="M7" s="191"/>
      <c r="N7" s="193"/>
    </row>
    <row r="8" spans="1:14" ht="24" customHeight="1" thickTop="1">
      <c r="A8" s="14" t="s">
        <v>23</v>
      </c>
      <c r="B8" s="15">
        <v>18</v>
      </c>
      <c r="C8" s="16" t="s">
        <v>22</v>
      </c>
      <c r="D8" s="136">
        <f>SUM('新井田'!D7,'市川'!D7,'馬渕'!D7,'奥入瀬'!D7,'老部（東通）'!D7,'大畑'!D7,'川内'!D7,'野辺地'!D7,'清水川'!D7,'岩木'!D7,'赤石'!D7,'追良瀬'!D7,'笹内'!D7)</f>
        <v>169317</v>
      </c>
      <c r="E8" s="136">
        <f>SUM('新井田'!E7,'市川'!E7,'馬渕'!E7,'奥入瀬'!E7,'老部（東通）'!E7,'大畑'!E7,'川内'!E7,'野辺地'!E7,'清水川'!E7,'岩木'!E7,'赤石'!E7,'追良瀬'!E7,'笹内'!E7)</f>
        <v>169218</v>
      </c>
      <c r="F8" s="136">
        <f>SUM('新井田'!F7,'市川'!F7,'馬渕'!F7,'奥入瀬'!F7,'老部（東通）'!F7,'大畑'!F7,'川内'!F7,'野辺地'!F7,'清水川'!F7,'岩木'!F7,'赤石'!F7,'追良瀬'!F7,'笹内'!F7)</f>
        <v>338535</v>
      </c>
      <c r="G8" s="136">
        <f>SUM('新井田'!G7,'市川'!G7,'馬渕'!G7,'奥入瀬'!G7,'老部（東通）'!G7,'大畑'!G7,'川内'!G7,'野辺地'!G7,'清水川'!G7,'岩木'!G7,'赤石'!G7,'追良瀬'!G7,'笹内'!G7)</f>
        <v>62968</v>
      </c>
      <c r="H8" s="136">
        <f>SUM('新井田'!H7,'市川'!H7,'馬渕'!H7,'奥入瀬'!H7,'老部（東通）'!H7,'大畑'!H7,'川内'!H7,'野辺地'!H7,'清水川'!H7,'岩木'!H7,'赤石'!H7,'追良瀬'!H7,'笹内'!H7)</f>
        <v>31609</v>
      </c>
      <c r="I8" s="136">
        <f>SUM('新井田'!I7,'市川'!I7,'馬渕'!I7,'奥入瀬'!I7,'老部（東通）'!I7,'大畑'!I7,'川内'!I7,'野辺地'!I7,'清水川'!I7,'岩木'!I7,'赤石'!I7,'追良瀬'!I7,'笹内'!I7)</f>
        <v>94577</v>
      </c>
      <c r="J8" s="162">
        <f>AVERAGE('新井田'!J7,'市川'!J7,'馬渕'!J7,'奥入瀬'!J7,'老部（東通）'!J7,'大畑'!J7,'川内'!J7,'野辺地'!J7,'清水川'!J7,'岩木'!J7,'赤石'!J7,'追良瀬'!J7,'笹内'!J7)</f>
        <v>0.7663810596687107</v>
      </c>
      <c r="K8" s="136">
        <f>SUM('新井田'!K7,'市川'!K7,'馬渕'!K7,'奥入瀬'!K7,'老部（東通）'!K7,'大畑'!K7,'川内'!K7,'野辺地'!K7,'清水川'!K7,'岩木'!K7,'赤石'!K7,'追良瀬'!K7,'笹内'!K7)</f>
        <v>167421</v>
      </c>
      <c r="L8" s="136">
        <f>AVERAGE('新井田'!L7,'市川'!L7,'馬渕'!L7,'奥入瀬'!L7,'老部（東通）'!L7,'大畑'!L7,'川内'!L7,'野辺地'!L7,'清水川'!L7,'岩木'!L7,'赤石'!L7,'追良瀬'!L7,'笹内'!L7)</f>
        <v>2359.786945670952</v>
      </c>
      <c r="M8" s="156" t="s">
        <v>90</v>
      </c>
      <c r="N8" s="16"/>
    </row>
    <row r="9" spans="1:14" ht="24.75" customHeight="1">
      <c r="A9" s="14" t="s">
        <v>23</v>
      </c>
      <c r="B9" s="15">
        <v>19</v>
      </c>
      <c r="C9" s="16" t="s">
        <v>22</v>
      </c>
      <c r="D9" s="136">
        <f>SUM('新井田'!D8,'市川'!D8,'馬渕'!D8,'奥入瀬'!D8,'老部（東通）'!D8,'大畑'!D8,'川内'!D8,'野辺地'!D8,'清水川'!D8,'岩木'!D8,'赤石'!D8,'追良瀬'!D8,'笹内'!D8)</f>
        <v>145649</v>
      </c>
      <c r="E9" s="136">
        <f>SUM('新井田'!E8,'市川'!E8,'馬渕'!E8,'奥入瀬'!E8,'老部（東通）'!E8,'大畑'!E8,'川内'!E8,'野辺地'!E8,'清水川'!E8,'岩木'!E8,'赤石'!E8,'追良瀬'!E8,'笹内'!E8)</f>
        <v>127436</v>
      </c>
      <c r="F9" s="136">
        <f>SUM('新井田'!F8,'市川'!F8,'馬渕'!F8,'奥入瀬'!F8,'老部（東通）'!F8,'大畑'!F8,'川内'!F8,'野辺地'!F8,'清水川'!F8,'岩木'!F8,'赤石'!F8,'追良瀬'!F8,'笹内'!F8)</f>
        <v>273085</v>
      </c>
      <c r="G9" s="136">
        <f>SUM('新井田'!G8,'市川'!G8,'馬渕'!G8,'奥入瀬'!G8,'老部（東通）'!G8,'大畑'!G8,'川内'!G8,'野辺地'!G8,'清水川'!G8,'岩木'!G8,'赤石'!G8,'追良瀬'!G8,'笹内'!G8)</f>
        <v>51963</v>
      </c>
      <c r="H9" s="136">
        <f>SUM('新井田'!H8,'市川'!H8,'馬渕'!H8,'奥入瀬'!H8,'老部（東通）'!H8,'大畑'!H8,'川内'!H8,'野辺地'!H8,'清水川'!H8,'岩木'!H8,'赤石'!H8,'追良瀬'!H8,'笹内'!H8)</f>
        <v>26861</v>
      </c>
      <c r="I9" s="136">
        <f>SUM('新井田'!I8,'市川'!I8,'馬渕'!I8,'奥入瀬'!I8,'老部（東通）'!I8,'大畑'!I8,'川内'!I8,'野辺地'!I8,'清水川'!I8,'岩木'!I8,'赤石'!I8,'追良瀬'!I8,'笹内'!I8)</f>
        <v>78824</v>
      </c>
      <c r="J9" s="162">
        <f>AVERAGE('新井田'!J8,'市川'!J8,'馬渕'!J8,'奥入瀬'!J8,'老部（東通）'!J8,'大畑'!J8,'川内'!J8,'野辺地'!J8,'清水川'!J8,'岩木'!J8,'赤石'!J8,'追良瀬'!J8,'笹内'!J8)</f>
        <v>0.7834481434887574</v>
      </c>
      <c r="K9" s="136">
        <f>SUM('新井田'!K8,'市川'!K8,'馬渕'!K8,'奥入瀬'!K8,'老部（東通）'!K8,'大畑'!K8,'川内'!K8,'野辺地'!K8,'清水川'!K8,'岩木'!K8,'赤石'!K8,'追良瀬'!K8,'笹内'!K8)</f>
        <v>142827</v>
      </c>
      <c r="L9" s="136">
        <f>AVERAGE('新井田'!L8,'市川'!L8,'馬渕'!L8,'奥入瀬'!L8,'老部（東通）'!L8,'大畑'!L8,'川内'!L8,'野辺地'!L8,'清水川'!L8,'岩木'!L8,'赤石'!L8,'追良瀬'!L8,'笹内'!L8)</f>
        <v>2499.4759420371684</v>
      </c>
      <c r="M9" s="156" t="s">
        <v>90</v>
      </c>
      <c r="N9" s="16"/>
    </row>
    <row r="10" spans="1:14" ht="24.75" customHeight="1">
      <c r="A10" s="14" t="s">
        <v>23</v>
      </c>
      <c r="B10" s="15">
        <v>20</v>
      </c>
      <c r="C10" s="16" t="s">
        <v>22</v>
      </c>
      <c r="D10" s="136">
        <f>SUM('新井田'!D9,'市川'!D9,'馬渕'!D9,'奥入瀬'!D9,'老部（東通）'!D9,'大畑'!D9,'川内'!D9,'野辺地'!D9,'清水川'!D9,'岩木'!D9,'赤石'!D9,'追良瀬'!D9,'笹内'!D9)</f>
        <v>58822</v>
      </c>
      <c r="E10" s="136">
        <f>SUM('新井田'!E9,'市川'!E9,'馬渕'!E9,'奥入瀬'!E9,'老部（東通）'!E9,'大畑'!E9,'川内'!E9,'野辺地'!E9,'清水川'!E9,'岩木'!E9,'赤石'!E9,'追良瀬'!E9,'笹内'!E9)</f>
        <v>64653</v>
      </c>
      <c r="F10" s="136">
        <f>SUM('新井田'!F9,'市川'!F9,'馬渕'!F9,'奥入瀬'!F9,'老部（東通）'!F9,'大畑'!F9,'川内'!F9,'野辺地'!F9,'清水川'!F9,'岩木'!F9,'赤石'!F9,'追良瀬'!F9,'笹内'!F9)</f>
        <v>123475</v>
      </c>
      <c r="G10" s="136">
        <f>SUM('新井田'!G9,'市川'!G9,'馬渕'!G9,'奥入瀬'!G9,'老部（東通）'!G9,'大畑'!G9,'川内'!G9,'野辺地'!G9,'清水川'!G9,'岩木'!G9,'赤石'!G9,'追良瀬'!G9,'笹内'!G9)</f>
        <v>43170</v>
      </c>
      <c r="H10" s="136">
        <f>SUM('新井田'!H9,'市川'!H9,'馬渕'!H9,'奥入瀬'!H9,'老部（東通）'!H9,'大畑'!H9,'川内'!H9,'野辺地'!H9,'清水川'!H9,'岩木'!H9,'赤石'!H9,'追良瀬'!H9,'笹内'!H9)</f>
        <v>24832</v>
      </c>
      <c r="I10" s="136">
        <f>SUM('新井田'!I9,'市川'!I9,'馬渕'!I9,'奥入瀬'!I9,'老部（東通）'!I9,'大畑'!I9,'川内'!I9,'野辺地'!I9,'清水川'!I9,'岩木'!I9,'赤石'!I9,'追良瀬'!I9,'笹内'!I9)</f>
        <v>68241</v>
      </c>
      <c r="J10" s="162">
        <f>AVERAGE('新井田'!J9,'市川'!J9,'馬渕'!J9,'奥入瀬'!J9,'老部（東通）'!J9,'大畑'!J9,'川内'!J9,'野辺地'!J9,'清水川'!J9,'岩木'!J9,'赤石'!J9,'追良瀬'!J9,'笹内'!J9)</f>
        <v>0.9087934023606068</v>
      </c>
      <c r="K10" s="136">
        <f>SUM('新井田'!K9,'市川'!K9,'馬渕'!K9,'奥入瀬'!K9,'老部（東通）'!K9,'大畑'!K9,'川内'!K9,'野辺地'!K9,'清水川'!K9,'岩木'!K9,'赤石'!K9,'追良瀬'!K9,'笹内'!K9)</f>
        <v>119490</v>
      </c>
      <c r="L10" s="136">
        <f>AVERAGE('新井田'!L9,'市川'!L9,'馬渕'!L9,'奥入瀬'!L9,'老部（東通）'!L9,'大畑'!L9,'川内'!L9,'野辺地'!L9,'清水川'!L9,'岩木'!L9,'赤石'!L9,'追良瀬'!L9,'笹内'!L9)</f>
        <v>2517.8569929178357</v>
      </c>
      <c r="M10" s="156" t="s">
        <v>90</v>
      </c>
      <c r="N10" s="16"/>
    </row>
    <row r="11" spans="1:14" ht="24.75" customHeight="1">
      <c r="A11" s="14" t="s">
        <v>23</v>
      </c>
      <c r="B11" s="15">
        <v>21</v>
      </c>
      <c r="C11" s="16" t="s">
        <v>22</v>
      </c>
      <c r="D11" s="136">
        <f>SUM('新井田'!D10,'市川'!D10,'馬渕'!D10,'奥入瀬'!D10,'老部（東通）'!D10,'大畑'!D10,'川内'!D10,'野辺地'!D10,'清水川'!D10,'岩木'!D10,'赤石'!D10,'追良瀬'!D10,'笹内'!D10)</f>
        <v>114268</v>
      </c>
      <c r="E11" s="136">
        <f>SUM('新井田'!E10,'市川'!E10,'馬渕'!E10,'奥入瀬'!E10,'老部（東通）'!E10,'大畑'!E10,'川内'!E10,'野辺地'!E10,'清水川'!E10,'岩木'!E10,'赤石'!E10,'追良瀬'!E10,'笹内'!E10)</f>
        <v>123307</v>
      </c>
      <c r="F11" s="136">
        <f>SUM('新井田'!F10,'市川'!F10,'馬渕'!F10,'奥入瀬'!F10,'老部（東通）'!F10,'大畑'!F10,'川内'!F10,'野辺地'!F10,'清水川'!F10,'岩木'!F10,'赤石'!F10,'追良瀬'!F10,'笹内'!F10)</f>
        <v>237575</v>
      </c>
      <c r="G11" s="136">
        <f>SUM('新井田'!G10,'市川'!G10,'馬渕'!G10,'奥入瀬'!G10,'老部（東通）'!G10,'大畑'!G10,'川内'!G10,'野辺地'!G10,'清水川'!G10,'岩木'!G10,'赤石'!G10,'追良瀬'!G10,'笹内'!G10)</f>
        <v>70638</v>
      </c>
      <c r="H11" s="136">
        <f>SUM('新井田'!H10,'市川'!H10,'馬渕'!H10,'奥入瀬'!H10,'老部（東通）'!H10,'大畑'!H10,'川内'!H10,'野辺地'!H10,'清水川'!H10,'岩木'!H10,'赤石'!H10,'追良瀬'!H10,'笹内'!H10)</f>
        <v>41287</v>
      </c>
      <c r="I11" s="136">
        <f>SUM('新井田'!I10,'市川'!I10,'馬渕'!I10,'奥入瀬'!I10,'老部（東通）'!I10,'大畑'!I10,'川内'!I10,'野辺地'!I10,'清水川'!I10,'岩木'!I10,'赤石'!I10,'追良瀬'!I10,'笹内'!I10)</f>
        <v>111925</v>
      </c>
      <c r="J11" s="162">
        <f>AVERAGE('新井田'!J10,'市川'!J10,'馬渕'!J10,'奥入瀬'!J10,'老部（東通）'!J10,'大畑'!J10,'川内'!J10,'野辺地'!J10,'清水川'!J10,'岩木'!J10,'赤石'!J10,'追良瀬'!J10,'笹内'!J10)</f>
        <v>0.8169371674511994</v>
      </c>
      <c r="K11" s="136">
        <f>SUM('新井田'!K10,'市川'!K10,'馬渕'!K10,'奥入瀬'!K10,'老部（東通）'!K10,'大畑'!K10,'川内'!K10,'野辺地'!K10,'清水川'!K10,'岩木'!K10,'赤石'!K10,'追良瀬'!K10,'笹内'!K10)</f>
        <v>150246</v>
      </c>
      <c r="L11" s="136">
        <f>AVERAGE('新井田'!L10,'市川'!L10,'馬渕'!L10,'奥入瀬'!L10,'老部（東通）'!L10,'大畑'!L10,'川内'!L10,'野辺地'!L10,'清水川'!L10,'岩木'!L10,'赤石'!L10,'追良瀬'!L10,'笹内'!L10)</f>
        <v>2459.765371882806</v>
      </c>
      <c r="M11" s="14"/>
      <c r="N11" s="16"/>
    </row>
    <row r="12" spans="1:14" ht="24.75" customHeight="1">
      <c r="A12" s="14" t="s">
        <v>23</v>
      </c>
      <c r="B12" s="15">
        <v>22</v>
      </c>
      <c r="C12" s="16" t="s">
        <v>22</v>
      </c>
      <c r="D12" s="136">
        <f>SUM('新井田'!D11,'市川'!D11,'馬渕'!D11,'奥入瀬'!D11,'老部（東通）'!D11,'大畑'!D11,'川内'!D11,'野辺地'!D11,'清水川'!D11,'岩木'!D11,'赤石'!D11,'追良瀬'!D11,'笹内'!D11)</f>
        <v>62200</v>
      </c>
      <c r="E12" s="136">
        <f>SUM('新井田'!E11,'市川'!E11,'馬渕'!E11,'奥入瀬'!E11,'老部（東通）'!E11,'大畑'!E11,'川内'!E11,'野辺地'!E11,'清水川'!E11,'岩木'!E11,'赤石'!E11,'追良瀬'!E11,'笹内'!E11)</f>
        <v>64441</v>
      </c>
      <c r="F12" s="136">
        <f>SUM('新井田'!F11,'市川'!F11,'馬渕'!F11,'奥入瀬'!F11,'老部（東通）'!F11,'大畑'!F11,'川内'!F11,'野辺地'!F11,'清水川'!F11,'岩木'!F11,'赤石'!F11,'追良瀬'!F11,'笹内'!F11)</f>
        <v>126641</v>
      </c>
      <c r="G12" s="136">
        <f>SUM('新井田'!G11,'市川'!G11,'馬渕'!G11,'奥入瀬'!G11,'老部（東通）'!G11,'大畑'!G11,'川内'!G11,'野辺地'!G11,'清水川'!G11,'岩木'!G11,'赤石'!G11,'追良瀬'!G11,'笹内'!G11)</f>
        <v>55479</v>
      </c>
      <c r="H12" s="136">
        <f>SUM('新井田'!H11,'市川'!H11,'馬渕'!H11,'奥入瀬'!H11,'老部（東通）'!H11,'大畑'!H11,'川内'!H11,'野辺地'!H11,'清水川'!H11,'岩木'!H11,'赤石'!H11,'追良瀬'!H11,'笹内'!H11)</f>
        <v>29138</v>
      </c>
      <c r="I12" s="136">
        <f>SUM('新井田'!I11,'市川'!I11,'馬渕'!I11,'奥入瀬'!I11,'老部（東通）'!I11,'大畑'!I11,'川内'!I11,'野辺地'!I11,'清水川'!I11,'岩木'!I11,'赤石'!I11,'追良瀬'!I11,'笹内'!I11)</f>
        <v>84617</v>
      </c>
      <c r="J12" s="162">
        <f>AVERAGE('新井田'!J11,'市川'!J11,'馬渕'!J11,'奥入瀬'!J11,'老部（東通）'!J11,'大畑'!J11,'川内'!J11,'野辺地'!J11,'清水川'!J11,'岩木'!J11,'赤石'!J11,'追良瀬'!J11,'笹内'!J11)</f>
        <v>0.8963871680926798</v>
      </c>
      <c r="K12" s="136">
        <f>SUM('新井田'!K11,'市川'!K11,'馬渕'!K11,'奥入瀬'!K11,'老部（東通）'!K11,'大畑'!K11,'川内'!K11,'野辺地'!K11,'清水川'!K11,'岩木'!K11,'赤石'!K11,'追良瀬'!K11,'笹内'!K11)</f>
        <v>133255</v>
      </c>
      <c r="L12" s="136">
        <f>AVERAGE('新井田'!L11,'市川'!L11,'馬渕'!L11,'奥入瀬'!L11,'老部（東通）'!L11,'大畑'!L11,'川内'!L11,'野辺地'!L11,'清水川'!L11,'岩木'!L11,'赤石'!L11,'追良瀬'!L11,'笹内'!L11)</f>
        <v>2562.9950414871532</v>
      </c>
      <c r="M12" s="156"/>
      <c r="N12" s="155"/>
    </row>
    <row r="13" spans="1:14" ht="24.75" customHeight="1">
      <c r="A13" s="14" t="s">
        <v>23</v>
      </c>
      <c r="B13" s="15">
        <v>23</v>
      </c>
      <c r="C13" s="16" t="s">
        <v>22</v>
      </c>
      <c r="D13" s="136">
        <f>SUM('新井田'!D12,'市川'!D12,'馬渕'!D12,'奥入瀬'!D12,'老部（東通）'!D12,'大畑'!D12,'川内'!D12,'野辺地'!D12,'清水川'!D12,'岩木'!D12,'赤石'!D12,'追良瀬'!D12,'笹内'!D12)</f>
        <v>64340</v>
      </c>
      <c r="E13" s="136">
        <f>SUM('新井田'!E12,'市川'!E12,'馬渕'!E12,'奥入瀬'!E12,'老部（東通）'!E12,'大畑'!E12,'川内'!E12,'野辺地'!E12,'清水川'!E12,'岩木'!E12,'赤石'!E12,'追良瀬'!E12,'笹内'!E12)</f>
        <v>80823</v>
      </c>
      <c r="F13" s="136">
        <f>SUM('新井田'!F12,'市川'!F12,'馬渕'!F12,'奥入瀬'!F12,'老部（東通）'!F12,'大畑'!F12,'川内'!F12,'野辺地'!F12,'清水川'!F12,'岩木'!F12,'赤石'!F12,'追良瀬'!F12,'笹内'!F12)</f>
        <v>145163</v>
      </c>
      <c r="G13" s="136">
        <f>SUM('新井田'!G12,'市川'!G12,'馬渕'!G12,'奥入瀬'!G12,'老部（東通）'!G12,'大畑'!G12,'川内'!G12,'野辺地'!G12,'清水川'!G12,'岩木'!G12,'赤石'!G12,'追良瀬'!G12,'笹内'!G12)</f>
        <v>50563</v>
      </c>
      <c r="H13" s="136">
        <f>SUM('新井田'!H12,'市川'!H12,'馬渕'!H12,'奥入瀬'!H12,'老部（東通）'!H12,'大畑'!H12,'川内'!H12,'野辺地'!H12,'清水川'!H12,'岩木'!H12,'赤石'!H12,'追良瀬'!H12,'笹内'!H12)</f>
        <v>28475</v>
      </c>
      <c r="I13" s="136">
        <f>SUM('新井田'!I12,'市川'!I12,'馬渕'!I12,'奥入瀬'!I12,'老部（東通）'!I12,'大畑'!I12,'川内'!I12,'野辺地'!I12,'清水川'!I12,'岩木'!I12,'赤石'!I12,'追良瀬'!I12,'笹内'!I12)</f>
        <v>79038</v>
      </c>
      <c r="J13" s="162">
        <f>AVERAGE('新井田'!J12,'市川'!J12,'馬渕'!J12,'奥入瀬'!J12,'老部（東通）'!J12,'大畑'!J12,'川内'!J12,'野辺地'!J12,'清水川'!J12,'赤石'!J12,'追良瀬'!J12,'笹内'!J12)</f>
        <v>0.8932115734126059</v>
      </c>
      <c r="K13" s="136">
        <f>SUM('新井田'!K12,'市川'!K12,'馬渕'!K12,'奥入瀬'!K12,'老部（東通）'!K12,'大畑'!K12,'川内'!K12,'野辺地'!K12,'清水川'!K12,'岩木'!K12,'赤石'!K12,'追良瀬'!K12,'笹内'!K12)</f>
        <v>109389</v>
      </c>
      <c r="L13" s="136">
        <f>AVERAGE('新井田'!L12,'市川'!L12,'馬渕'!L12,'奥入瀬'!L12,'老部（東通）'!L12,'大畑'!L12,'川内'!L12,'野辺地'!L12,'清水川'!L12,'赤石'!L12,'追良瀬'!L12,'笹内'!L12)</f>
        <v>2320.662929439123</v>
      </c>
      <c r="M13" s="156"/>
      <c r="N13" s="153"/>
    </row>
    <row r="14" spans="1:14" ht="24.75" customHeight="1">
      <c r="A14" s="14" t="s">
        <v>23</v>
      </c>
      <c r="B14" s="15">
        <v>24</v>
      </c>
      <c r="C14" s="16" t="s">
        <v>22</v>
      </c>
      <c r="D14" s="136">
        <f>SUM('新井田'!D13,'市川'!D13,'馬渕'!D13,'奥入瀬'!D13,'老部（東通）'!D13,'大畑'!D13,'川内'!D13,'野辺地'!D13,'清水川'!D13,'岩木'!D13,'赤石'!D13,'追良瀬'!D13,'笹内'!D13)</f>
        <v>120682</v>
      </c>
      <c r="E14" s="136">
        <f>SUM('新井田'!E13,'市川'!E13,'馬渕'!E13,'奥入瀬'!E13,'老部（東通）'!E13,'大畑'!E13,'川内'!E13,'野辺地'!E13,'清水川'!E13,'岩木'!E13,'赤石'!E13,'追良瀬'!E13,'笹内'!E13)</f>
        <v>131537</v>
      </c>
      <c r="F14" s="136">
        <f>SUM('新井田'!F13,'市川'!F13,'馬渕'!F13,'奥入瀬'!F13,'老部（東通）'!F13,'大畑'!F13,'川内'!F13,'野辺地'!F13,'清水川'!F13,'岩木'!F13,'赤石'!F13,'追良瀬'!F13,'笹内'!F13)</f>
        <v>252219</v>
      </c>
      <c r="G14" s="136">
        <f>SUM('新井田'!G13,'市川'!G13,'馬渕'!G13,'奥入瀬'!G13,'老部（東通）'!G13,'大畑'!G13,'川内'!G13,'野辺地'!G13,'清水川'!G13,'岩木'!G13,'赤石'!G13,'追良瀬'!G13,'笹内'!G13)</f>
        <v>55299</v>
      </c>
      <c r="H14" s="136">
        <f>SUM('新井田'!H13,'市川'!H13,'馬渕'!H13,'奥入瀬'!H13,'老部（東通）'!H13,'大畑'!H13,'川内'!H13,'野辺地'!H13,'清水川'!H13,'岩木'!H13,'赤石'!H13,'追良瀬'!H13,'笹内'!H13)</f>
        <v>28404</v>
      </c>
      <c r="I14" s="136">
        <f>SUM('新井田'!I13,'市川'!I13,'馬渕'!I13,'奥入瀬'!I13,'老部（東通）'!I13,'大畑'!I13,'川内'!I13,'野辺地'!I13,'清水川'!I13,'岩木'!I13,'赤石'!I13,'追良瀬'!I13,'笹内'!I13)</f>
        <v>83703</v>
      </c>
      <c r="J14" s="162">
        <f>AVERAGE('新井田'!J13,'市川'!J13,'馬渕'!J13,'奥入瀬'!J13,'老部（東通）'!J13,'大畑'!J13,'川内'!J13,'野辺地'!J13,'清水川'!J13,'赤石'!J13,'追良瀬'!J13,'笹内'!J13)</f>
        <v>0.7708347052394576</v>
      </c>
      <c r="K14" s="136">
        <f>SUM('新井田'!K13,'市川'!K13,'馬渕'!K13,'奥入瀬'!K13,'老部（東通）'!K13,'大畑'!K13,'川内'!K13,'野辺地'!K13,'清水川'!K13,'岩木'!K13,'赤石'!K13,'追良瀬'!K13,'笹内'!K13)</f>
        <v>120044</v>
      </c>
      <c r="L14" s="136">
        <f>AVERAGE('新井田'!L13,'市川'!L13,'馬渕'!L13,'奥入瀬'!L13,'老部（東通）'!L13,'大畑'!L13,'川内'!L13,'野辺地'!L13,'清水川'!L13,'赤石'!L13,'追良瀬'!L13,'笹内'!L13)</f>
        <v>2231.178563009587</v>
      </c>
      <c r="M14" s="156"/>
      <c r="N14" s="153"/>
    </row>
    <row r="15" spans="1:14" ht="26.25" customHeight="1">
      <c r="A15" s="111" t="s">
        <v>91</v>
      </c>
      <c r="B15" s="112">
        <v>25</v>
      </c>
      <c r="C15" s="113" t="s">
        <v>92</v>
      </c>
      <c r="D15" s="136">
        <f>SUM('新井田'!D14,'市川'!D14,'馬渕'!D14,'奥入瀬'!D14,'老部（東通）'!D14,'大畑'!D14,'川内'!D14,'野辺地'!D14,'清水川'!D14,'岩木'!D14,'赤石'!D14,'追良瀬'!D14,'笹内'!D14)</f>
        <v>75836</v>
      </c>
      <c r="E15" s="136">
        <f>SUM('新井田'!E14,'市川'!E14,'馬渕'!E14,'奥入瀬'!E14,'老部（東通）'!E14,'大畑'!E14,'川内'!E14,'野辺地'!E14,'清水川'!E14,'岩木'!E14,'赤石'!E14,'追良瀬'!E14,'笹内'!E14)</f>
        <v>63991</v>
      </c>
      <c r="F15" s="136">
        <f>SUM('新井田'!F14,'市川'!F14,'馬渕'!F14,'奥入瀬'!F14,'老部（東通）'!F14,'大畑'!F14,'川内'!F14,'野辺地'!F14,'清水川'!F14,'岩木'!F14,'赤石'!F14,'追良瀬'!F14,'笹内'!F14)</f>
        <v>139827</v>
      </c>
      <c r="G15" s="136">
        <f>SUM('新井田'!G14,'市川'!G14,'馬渕'!G14,'奥入瀬'!G14,'老部（東通）'!G14,'大畑'!G14,'川内'!G14,'野辺地'!G14,'清水川'!G14,'岩木'!G14,'赤石'!G14,'追良瀬'!G14,'笹内'!G14)</f>
        <v>51073</v>
      </c>
      <c r="H15" s="136">
        <f>SUM('新井田'!H14,'市川'!H14,'馬渕'!H14,'奥入瀬'!H14,'老部（東通）'!H14,'大畑'!H14,'川内'!H14,'野辺地'!H14,'清水川'!H14,'岩木'!H14,'赤石'!H14,'追良瀬'!H14,'笹内'!H14)</f>
        <v>25443</v>
      </c>
      <c r="I15" s="136">
        <f>SUM('新井田'!I14,'市川'!I14,'馬渕'!I14,'奥入瀬'!I14,'老部（東通）'!I14,'大畑'!I14,'川内'!I14,'野辺地'!I14,'清水川'!I14,'岩木'!I14,'赤石'!I14,'追良瀬'!I14,'笹内'!I14)</f>
        <v>76516</v>
      </c>
      <c r="J15" s="162">
        <f>AVERAGE('新井田'!J14,'市川'!J14,'馬渕'!J14,'奥入瀬'!J14,'老部（東通）'!J14,'大畑'!J14,'川内'!J14,'野辺地'!J14,'清水川'!J14,'赤石'!J14,'追良瀬'!J14,'笹内'!J14)</f>
        <v>0.8769293267334497</v>
      </c>
      <c r="K15" s="136">
        <f>SUM('新井田'!K14,'市川'!K14,'馬渕'!K14,'奥入瀬'!K14,'老部（東通）'!K14,'大畑'!K14,'川内'!K14,'野辺地'!K14,'清水川'!K14,'岩木'!K14,'赤石'!K14,'追良瀬'!K14,'笹内'!K14)</f>
        <v>112448</v>
      </c>
      <c r="L15" s="136">
        <f>AVERAGE('新井田'!L14,'市川'!L14,'馬渕'!L14,'奥入瀬'!L14,'老部（東通）'!L14,'大畑'!L14,'川内'!L14,'野辺地'!L14,'清水川'!L14,'赤石'!L14,'追良瀬'!L14,'笹内'!L14)</f>
        <v>2388.2556146352795</v>
      </c>
      <c r="M15" s="152"/>
      <c r="N15" s="153"/>
    </row>
    <row r="16" spans="1:14" ht="26.25" customHeight="1">
      <c r="A16" s="111" t="s">
        <v>91</v>
      </c>
      <c r="B16" s="15">
        <v>26</v>
      </c>
      <c r="C16" s="113" t="s">
        <v>92</v>
      </c>
      <c r="D16" s="136">
        <f>SUM('新井田'!D15,'市川'!D15,'馬渕'!D15,'奥入瀬'!D15,'老部（東通）'!D15,'大畑'!D15,'川内'!D15,'野辺地'!D15,'清水川'!D15,'岩木'!D15,'赤石'!D15,'追良瀬'!D15,'笹内'!D15)</f>
        <v>57160</v>
      </c>
      <c r="E16" s="136">
        <f>SUM('新井田'!E15,'市川'!E15,'馬渕'!E15,'奥入瀬'!E15,'老部（東通）'!E15,'大畑'!E15,'川内'!E15,'野辺地'!E15,'清水川'!E15,'岩木'!E15,'赤石'!E15,'追良瀬'!E15,'笹内'!E15)</f>
        <v>68274</v>
      </c>
      <c r="F16" s="136">
        <f>SUM('新井田'!F15,'市川'!F15,'馬渕'!F15,'奥入瀬'!F15,'老部（東通）'!F15,'大畑'!F15,'川内'!F15,'野辺地'!F15,'清水川'!F15,'岩木'!F15,'赤石'!F15,'追良瀬'!F15,'笹内'!F15)</f>
        <v>125434</v>
      </c>
      <c r="G16" s="136">
        <f>SUM('新井田'!G15,'市川'!G15,'馬渕'!G15,'奥入瀬'!G15,'老部（東通）'!G15,'大畑'!G15,'川内'!G15,'野辺地'!G15,'清水川'!G15,'岩木'!G15,'赤石'!G15,'追良瀬'!G15,'笹内'!G15)</f>
        <v>42847</v>
      </c>
      <c r="H16" s="136">
        <f>SUM('新井田'!H15,'市川'!H15,'馬渕'!H15,'奥入瀬'!H15,'老部（東通）'!H15,'大畑'!H15,'川内'!H15,'野辺地'!H15,'清水川'!H15,'岩木'!H15,'赤石'!H15,'追良瀬'!H15,'笹内'!H15)</f>
        <v>20454</v>
      </c>
      <c r="I16" s="136">
        <f>SUM('新井田'!I15,'市川'!I15,'馬渕'!I15,'奥入瀬'!I15,'老部（東通）'!I15,'大畑'!I15,'川内'!I15,'野辺地'!I15,'清水川'!I15,'岩木'!I15,'赤石'!I15,'追良瀬'!I15,'笹内'!I15)</f>
        <v>63301</v>
      </c>
      <c r="J16" s="162">
        <f>AVERAGE('新井田'!J15,'市川'!J15,'馬渕'!J15,'奥入瀬'!J15,'老部（東通）'!J15,'大畑'!J15,'川内'!J15,'野辺地'!J15,'清水川'!J15,'赤石'!J15,'追良瀬'!J15,'笹内'!J15)</f>
        <v>0.8325331624303401</v>
      </c>
      <c r="K16" s="136">
        <f>SUM('新井田'!K15,'市川'!K15,'馬渕'!K15,'奥入瀬'!K15,'老部（東通）'!K15,'大畑'!K15,'川内'!K15,'野辺地'!K15,'清水川'!K15,'岩木'!K15,'赤石'!K15,'追良瀬'!K15,'笹内'!K15)</f>
        <v>102901</v>
      </c>
      <c r="L16" s="136">
        <f>AVERAGE('新井田'!L15,'市川'!L15,'馬渕'!L15,'奥入瀬'!L15,'老部（東通）'!L15,'大畑'!L15,'川内'!L15,'野辺地'!L15,'清水川'!L15,'赤石'!L15,'追良瀬'!L15,'笹内'!L15)</f>
        <v>2499.717614488834</v>
      </c>
      <c r="M16" s="156"/>
      <c r="N16" s="5"/>
    </row>
    <row r="17" spans="1:14" ht="26.25" customHeight="1" hidden="1">
      <c r="A17" s="111" t="s">
        <v>91</v>
      </c>
      <c r="B17" s="15">
        <v>27</v>
      </c>
      <c r="C17" s="113" t="s">
        <v>92</v>
      </c>
      <c r="D17" s="136">
        <f>SUM('新井田'!D16,'市川'!D16,'馬渕'!D16,'奥入瀬'!D16,'老部（東通）'!D16,'大畑'!D16,'川内'!D16,'野辺地'!D16,'清水川'!D16,'岩木'!D16,'赤石'!D16,'追良瀬'!D16,'笹内'!D16)</f>
        <v>0</v>
      </c>
      <c r="E17" s="136">
        <f>SUM('新井田'!E16,'市川'!E16,'馬渕'!E16,'奥入瀬'!E16,'老部（東通）'!E16,'大畑'!E16,'川内'!E16,'野辺地'!E16,'清水川'!E16,'岩木'!E16,'赤石'!E16,'追良瀬'!E16,'笹内'!E16)</f>
        <v>0</v>
      </c>
      <c r="F17" s="136">
        <f>SUM('新井田'!F16,'市川'!F16,'馬渕'!F16,'奥入瀬'!F16,'老部（東通）'!F16,'大畑'!F16,'川内'!F16,'野辺地'!F16,'清水川'!F16,'岩木'!F16,'赤石'!F16,'追良瀬'!F16,'笹内'!F16)</f>
        <v>0</v>
      </c>
      <c r="G17" s="136">
        <f>SUM('新井田'!G16,'市川'!G16,'馬渕'!G16,'奥入瀬'!G16,'老部（東通）'!G16,'大畑'!G16,'川内'!G16,'野辺地'!G16,'清水川'!G16,'岩木'!G16,'赤石'!G16,'追良瀬'!G16,'笹内'!G16)</f>
        <v>0</v>
      </c>
      <c r="H17" s="136">
        <f>SUM('新井田'!H16,'市川'!H16,'馬渕'!H16,'奥入瀬'!H16,'老部（東通）'!H16,'大畑'!H16,'川内'!H16,'野辺地'!H16,'清水川'!H16,'岩木'!H16,'赤石'!H16,'追良瀬'!H16,'笹内'!H16)</f>
        <v>0</v>
      </c>
      <c r="I17" s="136">
        <f>SUM('新井田'!I16,'市川'!I16,'馬渕'!I16,'奥入瀬'!I16,'老部（東通）'!I16,'大畑'!I16,'川内'!I16,'野辺地'!I16,'清水川'!I16,'岩木'!I16,'赤石'!I16,'追良瀬'!I16,'笹内'!I16)</f>
        <v>0</v>
      </c>
      <c r="J17" s="162" t="e">
        <f>AVERAGE('新井田'!J16,'市川'!J16,'馬渕'!J16,'奥入瀬'!J16,'老部（東通）'!J16,'大畑'!J16,'川内'!J16,'野辺地'!J16,'清水川'!J16,'岩木'!J16,'赤石'!J16,'追良瀬'!J16,'笹内'!J16)</f>
        <v>#DIV/0!</v>
      </c>
      <c r="K17" s="136">
        <f>SUM('新井田'!K16,'市川'!K16,'馬渕'!K16,'奥入瀬'!K16,'老部（東通）'!K16,'大畑'!K16,'川内'!K16,'野辺地'!K16,'清水川'!K16,'岩木'!K16,'赤石'!K16,'追良瀬'!K16,'笹内'!K16)</f>
        <v>0</v>
      </c>
      <c r="L17" s="136" t="e">
        <f>SUM('新井田'!L16,'市川'!L16,'馬渕'!L16,'奥入瀬'!L16,'老部（東通）'!L16,'大畑'!L16,'川内'!L16,'野辺地'!L16,'清水川'!L16,'岩木'!L16,'赤石'!L16,'追良瀬'!L16,'笹内'!L16)</f>
        <v>#DIV/0!</v>
      </c>
      <c r="M17" s="225" t="s">
        <v>95</v>
      </c>
      <c r="N17" s="226"/>
    </row>
    <row r="18" ht="26.25" customHeight="1"/>
    <row r="19" spans="1:14" ht="13.5">
      <c r="A19" s="221" t="s">
        <v>22</v>
      </c>
      <c r="B19" s="221"/>
      <c r="C19" s="221"/>
      <c r="D19" s="203" t="s">
        <v>48</v>
      </c>
      <c r="E19" s="204"/>
      <c r="F19" s="203" t="s">
        <v>24</v>
      </c>
      <c r="G19" s="204"/>
      <c r="H19" s="203" t="s">
        <v>26</v>
      </c>
      <c r="I19" s="204"/>
      <c r="J19" s="203" t="s">
        <v>28</v>
      </c>
      <c r="K19" s="204"/>
      <c r="L19" s="3" t="s">
        <v>30</v>
      </c>
      <c r="M19" s="3" t="s">
        <v>32</v>
      </c>
      <c r="N19" s="3" t="s">
        <v>34</v>
      </c>
    </row>
    <row r="20" spans="1:14" ht="14.25" thickBot="1">
      <c r="A20" s="222"/>
      <c r="B20" s="222"/>
      <c r="C20" s="222"/>
      <c r="D20" s="69"/>
      <c r="E20" s="70" t="s">
        <v>18</v>
      </c>
      <c r="F20" s="69"/>
      <c r="G20" s="70" t="s">
        <v>18</v>
      </c>
      <c r="H20" s="69"/>
      <c r="I20" s="70" t="s">
        <v>18</v>
      </c>
      <c r="J20" s="69"/>
      <c r="K20" s="70" t="s">
        <v>18</v>
      </c>
      <c r="L20" s="60" t="s">
        <v>36</v>
      </c>
      <c r="M20" s="60"/>
      <c r="N20" s="60" t="s">
        <v>36</v>
      </c>
    </row>
    <row r="21" spans="1:14" ht="14.25" thickTop="1">
      <c r="A21" s="218" t="s">
        <v>23</v>
      </c>
      <c r="B21" s="220">
        <v>18</v>
      </c>
      <c r="C21" s="219" t="s">
        <v>22</v>
      </c>
      <c r="D21" s="23" t="s">
        <v>51</v>
      </c>
      <c r="E21" s="40">
        <f>SUM('新井田'!E20,'市川'!E20,'馬渕'!E20,'奥入瀬'!E20,'老部（東通）'!E20,'大畑'!E20,'川内'!E20,'野辺地'!E20,'清水川'!E20,'岩木'!E20,,'赤石'!E20,'追良瀬'!E20,'笹内'!E20)</f>
        <v>5952</v>
      </c>
      <c r="F21" s="138"/>
      <c r="G21" s="139">
        <f>K8+E21</f>
        <v>173373</v>
      </c>
      <c r="H21" s="23"/>
      <c r="I21" s="40"/>
      <c r="J21" s="138"/>
      <c r="K21" s="139">
        <f>G21+I21+I22</f>
        <v>173373</v>
      </c>
      <c r="L21" s="146">
        <f>'新井田'!L20+'馬渕'!L20+'市川'!L20+'奥入瀬'!L20+'老部（東通）'!L20+'大畑'!L20+'川内'!L20+'野辺地'!L20+'清水川'!L20+'岩木'!L20+'赤石'!L20+'追良瀬'!L20+'笹内'!L20</f>
        <v>149069</v>
      </c>
      <c r="M21" s="43">
        <f>L21/K21</f>
        <v>0.8598166957946163</v>
      </c>
      <c r="N21" s="146">
        <f>SUM('新井田'!N20,'市川'!N20,'馬渕'!N20,'奥入瀬'!N20,'老部（東通）'!N20,'大畑'!N20,'川内'!N20,'野辺地'!N20,'清水川'!N20,'岩木'!N20,,'赤石'!N20,'追良瀬'!N20,'笹内'!N20)</f>
        <v>142347</v>
      </c>
    </row>
    <row r="22" spans="1:14" ht="13.5">
      <c r="A22" s="206"/>
      <c r="B22" s="207"/>
      <c r="C22" s="209"/>
      <c r="D22" s="24"/>
      <c r="E22" s="37"/>
      <c r="F22" s="140"/>
      <c r="G22" s="141"/>
      <c r="H22" s="24"/>
      <c r="I22" s="37"/>
      <c r="J22" s="140"/>
      <c r="K22" s="141"/>
      <c r="L22" s="147"/>
      <c r="M22" s="4"/>
      <c r="N22" s="147"/>
    </row>
    <row r="23" spans="1:14" ht="13.5">
      <c r="A23" s="205" t="s">
        <v>23</v>
      </c>
      <c r="B23" s="195">
        <v>19</v>
      </c>
      <c r="C23" s="208" t="s">
        <v>22</v>
      </c>
      <c r="D23" s="23" t="s">
        <v>51</v>
      </c>
      <c r="E23" s="40">
        <f>SUM('新井田'!E22,'市川'!E22,'馬渕'!E22,'奥入瀬'!E22,'老部（東通）'!E22,'大畑'!E22,'川内'!E22,'野辺地'!E22,'清水川'!E22,'岩木'!E22,,'赤石'!E22,'追良瀬'!E22,'笹内'!E22)</f>
        <v>6854</v>
      </c>
      <c r="F23" s="138"/>
      <c r="G23" s="139">
        <f>K9+E23</f>
        <v>149681</v>
      </c>
      <c r="H23" s="23"/>
      <c r="I23" s="40"/>
      <c r="J23" s="138"/>
      <c r="K23" s="139">
        <f>G23+I23+I24</f>
        <v>149681</v>
      </c>
      <c r="L23" s="146">
        <f>'新井田'!L22+'馬渕'!L22+'市川'!L22+'奥入瀬'!L22+'老部（東通）'!L22+'大畑'!L22+'川内'!L22+'野辺地'!L22+'清水川'!L22+'岩木'!L22+'赤石'!L22+'追良瀬'!L22+'笹内'!L22</f>
        <v>133658</v>
      </c>
      <c r="M23" s="43">
        <f>L23/K23</f>
        <v>0.8929523453210494</v>
      </c>
      <c r="N23" s="146">
        <f>SUM('新井田'!N22,'市川'!N22,'馬渕'!N22,'奥入瀬'!N22,'老部（東通）'!N22,'大畑'!N22,'川内'!N22,'野辺地'!N22,'清水川'!N22,'岩木'!N22,,'赤石'!N22,'追良瀬'!N22,'笹内'!N22)</f>
        <v>127409</v>
      </c>
    </row>
    <row r="24" spans="1:14" ht="13.5">
      <c r="A24" s="206"/>
      <c r="B24" s="207"/>
      <c r="C24" s="209"/>
      <c r="D24" s="24"/>
      <c r="E24" s="37"/>
      <c r="F24" s="140"/>
      <c r="G24" s="141"/>
      <c r="H24" s="24"/>
      <c r="I24" s="37"/>
      <c r="J24" s="140"/>
      <c r="K24" s="141"/>
      <c r="L24" s="147"/>
      <c r="M24" s="4"/>
      <c r="N24" s="147"/>
    </row>
    <row r="25" spans="1:14" ht="13.5">
      <c r="A25" s="205" t="s">
        <v>23</v>
      </c>
      <c r="B25" s="195">
        <v>20</v>
      </c>
      <c r="C25" s="208" t="s">
        <v>22</v>
      </c>
      <c r="D25" s="23" t="s">
        <v>52</v>
      </c>
      <c r="E25" s="40">
        <f>SUM('新井田'!E24,'市川'!E24,'馬渕'!E24,'奥入瀬'!E24,'老部（東通）'!E24,'大畑'!E24,'川内'!E24,'野辺地'!E24,'清水川'!E24,'岩木'!E24,,'赤石'!E24,'追良瀬'!E24,'笹内'!E24)</f>
        <v>7523</v>
      </c>
      <c r="F25" s="138"/>
      <c r="G25" s="139">
        <f>K10+E25</f>
        <v>127013</v>
      </c>
      <c r="H25" s="23"/>
      <c r="I25" s="40"/>
      <c r="J25" s="138"/>
      <c r="K25" s="139">
        <f>G25+I25+I26</f>
        <v>127013</v>
      </c>
      <c r="L25" s="146">
        <f>'新井田'!L24+'馬渕'!L24+'市川'!L24+'奥入瀬'!L24+'老部（東通）'!L24+'大畑'!L24+'川内'!L24+'野辺地'!L24+'清水川'!L24+'岩木'!L24+'赤石'!L24+'追良瀬'!L24+'笹内'!L24</f>
        <v>121375</v>
      </c>
      <c r="M25" s="43">
        <f>L25/K25</f>
        <v>0.9556108429845764</v>
      </c>
      <c r="N25" s="146">
        <f>SUM('新井田'!N24,'市川'!N24,'馬渕'!N24,'奥入瀬'!N24,'老部（東通）'!N24,'大畑'!N24,'川内'!N24,'野辺地'!N24,'清水川'!N24,'岩木'!N24,,'赤石'!N24,'追良瀬'!N24,'笹内'!N24)</f>
        <v>117838</v>
      </c>
    </row>
    <row r="26" spans="1:14" ht="13.5">
      <c r="A26" s="206"/>
      <c r="B26" s="207"/>
      <c r="C26" s="209"/>
      <c r="D26" s="24"/>
      <c r="E26" s="37"/>
      <c r="F26" s="140"/>
      <c r="G26" s="141"/>
      <c r="H26" s="24"/>
      <c r="I26" s="37"/>
      <c r="J26" s="140"/>
      <c r="K26" s="141"/>
      <c r="L26" s="147"/>
      <c r="M26" s="4"/>
      <c r="N26" s="147"/>
    </row>
    <row r="27" spans="1:14" ht="13.5">
      <c r="A27" s="205" t="s">
        <v>23</v>
      </c>
      <c r="B27" s="195">
        <v>21</v>
      </c>
      <c r="C27" s="208" t="s">
        <v>22</v>
      </c>
      <c r="D27" s="23" t="s">
        <v>83</v>
      </c>
      <c r="E27" s="40">
        <f>SUM('新井田'!E26,'市川'!E26,'馬渕'!E26,'奥入瀬'!E26,'老部（東通）'!E26,'大畑'!E26,'川内'!E26,'野辺地'!E26,'清水川'!E26,'岩木'!E26,,'赤石'!E26,'追良瀬'!E26,'笹内'!E26)</f>
        <v>8070</v>
      </c>
      <c r="F27" s="138"/>
      <c r="G27" s="139">
        <f>K11+E27</f>
        <v>158316</v>
      </c>
      <c r="H27" s="23"/>
      <c r="I27" s="40"/>
      <c r="J27" s="138"/>
      <c r="K27" s="139">
        <f>G27+I27</f>
        <v>158316</v>
      </c>
      <c r="L27" s="146">
        <f>'新井田'!L26+'馬渕'!L26+'市川'!L26+'奥入瀬'!L26+'老部（東通）'!L26+'大畑'!L26+'川内'!L26+'野辺地'!L26+'清水川'!L26+'岩木'!L26+'赤石'!L26+'追良瀬'!L26+'笹内'!L26</f>
        <v>144983</v>
      </c>
      <c r="M27" s="43">
        <f>L27/K27</f>
        <v>0.9157823593319689</v>
      </c>
      <c r="N27" s="146">
        <f>SUM('新井田'!N26,'市川'!N26,'馬渕'!N26,'奥入瀬'!N26,'老部（東通）'!N26,'大畑'!N26,'川内'!N26,'野辺地'!N26,'清水川'!N26,'岩木'!N26,,'赤石'!N26,'追良瀬'!N26,'笹内'!N26)</f>
        <v>140859</v>
      </c>
    </row>
    <row r="28" spans="1:14" ht="13.5">
      <c r="A28" s="206"/>
      <c r="B28" s="207"/>
      <c r="C28" s="209"/>
      <c r="D28" s="6"/>
      <c r="E28" s="142"/>
      <c r="F28" s="140"/>
      <c r="G28" s="141"/>
      <c r="H28" s="58"/>
      <c r="I28" s="37"/>
      <c r="J28" s="140"/>
      <c r="K28" s="141"/>
      <c r="L28" s="148"/>
      <c r="M28" s="4"/>
      <c r="N28" s="148"/>
    </row>
    <row r="29" spans="1:14" ht="13.5">
      <c r="A29" s="205" t="s">
        <v>23</v>
      </c>
      <c r="B29" s="195">
        <v>22</v>
      </c>
      <c r="C29" s="208" t="s">
        <v>22</v>
      </c>
      <c r="D29" s="23" t="s">
        <v>52</v>
      </c>
      <c r="E29" s="40">
        <f>SUM('新井田'!E28,'市川'!E28,'馬渕'!E28,'奥入瀬'!E28,'老部（東通）'!E28,'大畑'!E28,'川内'!E28,'野辺地'!E28,'清水川'!E28,'岩木'!E28,,'赤石'!E28,'追良瀬'!E28,'笹内'!E28)</f>
        <v>8436</v>
      </c>
      <c r="F29" s="138"/>
      <c r="G29" s="139">
        <f>K12+E29</f>
        <v>141691</v>
      </c>
      <c r="H29" s="23" t="s">
        <v>86</v>
      </c>
      <c r="I29" s="40"/>
      <c r="J29" s="138"/>
      <c r="K29" s="139">
        <f>G29+I29</f>
        <v>141691</v>
      </c>
      <c r="L29" s="146">
        <f>'新井田'!L28+'馬渕'!L28+'市川'!L28+'奥入瀬'!L28+'老部（東通）'!L28+'大畑'!L28+'川内'!L28+'野辺地'!L28+'清水川'!L28+'岩木'!L28+'赤石'!L28+'追良瀬'!L28+'笹内'!L28</f>
        <v>131810</v>
      </c>
      <c r="M29" s="43">
        <f>L29/K29</f>
        <v>0.9302637429335667</v>
      </c>
      <c r="N29" s="146">
        <f>SUM('新井田'!N28,'市川'!N28,'馬渕'!N28,'奥入瀬'!N28,'老部（東通）'!N28,'大畑'!N28,'川内'!N28,'野辺地'!N28,'清水川'!N28,'岩木'!N28,,'赤石'!N28,'追良瀬'!N28,'笹内'!N28)</f>
        <v>128244</v>
      </c>
    </row>
    <row r="30" spans="1:14" ht="13.5">
      <c r="A30" s="206"/>
      <c r="B30" s="207"/>
      <c r="C30" s="209"/>
      <c r="D30" s="24"/>
      <c r="E30" s="37"/>
      <c r="F30" s="143"/>
      <c r="G30" s="141"/>
      <c r="H30" s="24"/>
      <c r="I30" s="37"/>
      <c r="J30" s="143"/>
      <c r="K30" s="144"/>
      <c r="L30" s="149"/>
      <c r="M30" s="157"/>
      <c r="N30" s="147"/>
    </row>
    <row r="31" spans="1:14" ht="13.5">
      <c r="A31" s="205" t="s">
        <v>23</v>
      </c>
      <c r="B31" s="195">
        <v>23</v>
      </c>
      <c r="C31" s="208" t="s">
        <v>22</v>
      </c>
      <c r="D31" s="23" t="s">
        <v>83</v>
      </c>
      <c r="E31" s="40">
        <f>SUM('新井田'!E30,'市川'!E30,'馬渕'!E30,'奥入瀬'!E30,'老部（東通）'!E30,'大畑'!E30,'川内'!E30,'野辺地'!E30,'清水川'!E30,'岩木'!E30,,'赤石'!E30,'追良瀬'!E30,'笹内'!E30)</f>
        <v>9365</v>
      </c>
      <c r="F31" s="138"/>
      <c r="G31" s="139">
        <f>K13+E31</f>
        <v>118754</v>
      </c>
      <c r="H31" s="23"/>
      <c r="I31" s="40"/>
      <c r="J31" s="138"/>
      <c r="K31" s="139">
        <f>G31</f>
        <v>118754</v>
      </c>
      <c r="L31" s="146">
        <f>'新井田'!L30+'馬渕'!L30+'市川'!L30+'奥入瀬'!L30+'老部（東通）'!L30+'大畑'!L30+'川内'!L30+'野辺地'!L30+'清水川'!L30+'岩木'!L30+'赤石'!L30+'追良瀬'!L30+'笹内'!L30</f>
        <v>111593</v>
      </c>
      <c r="M31" s="43">
        <f>L31/(K31-640)</f>
        <v>0.9447906260053847</v>
      </c>
      <c r="N31" s="146">
        <f>SUM('新井田'!N30,'市川'!N30,'馬渕'!N30,'奥入瀬'!N30,'老部（東通）'!N30,'大畑'!N30,'川内'!N30,'野辺地'!N30,'清水川'!N30,'岩木'!N30,,'赤石'!N30,'追良瀬'!N30,'笹内'!N30)</f>
        <v>107680</v>
      </c>
    </row>
    <row r="32" spans="1:14" ht="13.5">
      <c r="A32" s="206"/>
      <c r="B32" s="207"/>
      <c r="C32" s="209"/>
      <c r="D32" s="6"/>
      <c r="E32" s="142"/>
      <c r="F32" s="140"/>
      <c r="G32" s="141"/>
      <c r="H32" s="58"/>
      <c r="I32" s="150"/>
      <c r="J32" s="140"/>
      <c r="K32" s="141"/>
      <c r="L32" s="148"/>
      <c r="M32" s="107"/>
      <c r="N32" s="148"/>
    </row>
    <row r="33" spans="1:14" ht="13.5">
      <c r="A33" s="205" t="s">
        <v>23</v>
      </c>
      <c r="B33" s="195">
        <v>24</v>
      </c>
      <c r="C33" s="208" t="s">
        <v>22</v>
      </c>
      <c r="D33" s="13" t="s">
        <v>83</v>
      </c>
      <c r="E33" s="137">
        <f>SUM('新井田'!E32,'市川'!E32,'馬渕'!E32,'奥入瀬'!E32,'老部（東通）'!E32,'大畑'!E32,'川内'!E32,'野辺地'!E32,'清水川'!E32,'岩木'!E32,,'赤石'!E32,'追良瀬'!E32,'笹内'!E32)</f>
        <v>16437</v>
      </c>
      <c r="F33" s="138"/>
      <c r="G33" s="139">
        <f>K14+E33</f>
        <v>136481</v>
      </c>
      <c r="H33" s="120"/>
      <c r="I33" s="40"/>
      <c r="J33" s="138"/>
      <c r="K33" s="139">
        <f>G33</f>
        <v>136481</v>
      </c>
      <c r="L33" s="146">
        <f>'新井田'!L32+'市川'!L32+'馬渕'!L32+'奥入瀬'!L32+'老部（東通）'!L32+'大畑'!L32+'川内'!L32+'野辺地'!L32+'清水川'!L32+'岩木'!L32+'赤石'!L32+'追良瀬'!L32+'笹内'!L32</f>
        <v>122027</v>
      </c>
      <c r="M33" s="43">
        <f>L33/K33</f>
        <v>0.8940951487752874</v>
      </c>
      <c r="N33" s="151">
        <f>SUM('新井田'!N32,'市川'!N32,'馬渕'!N32,'奥入瀬'!N32,'老部（東通）'!N32,'大畑'!N32,'川内'!N32,'野辺地'!N32,'清水川'!N32,'岩木'!N32,,'赤石'!N32,'追良瀬'!N32,'笹内'!N32)</f>
        <v>118284</v>
      </c>
    </row>
    <row r="34" spans="1:14" ht="13.5">
      <c r="A34" s="206"/>
      <c r="B34" s="207"/>
      <c r="C34" s="209"/>
      <c r="D34" s="7"/>
      <c r="E34" s="144"/>
      <c r="F34" s="143"/>
      <c r="G34" s="141"/>
      <c r="H34" s="58"/>
      <c r="I34" s="144"/>
      <c r="J34" s="143"/>
      <c r="K34" s="144"/>
      <c r="L34" s="148"/>
      <c r="M34" s="4"/>
      <c r="N34" s="148"/>
    </row>
    <row r="35" spans="1:14" ht="17.25" customHeight="1">
      <c r="A35" s="205" t="s">
        <v>23</v>
      </c>
      <c r="B35" s="195">
        <v>25</v>
      </c>
      <c r="C35" s="208" t="s">
        <v>22</v>
      </c>
      <c r="D35" s="13" t="s">
        <v>83</v>
      </c>
      <c r="E35" s="137">
        <f>SUM('新井田'!E34,'市川'!E34,'馬渕'!E34,'奥入瀬'!E34,'老部（東通）'!E34,'大畑'!E34,'川内'!E34,'野辺地'!E34,'清水川'!E34,'岩木'!E34,,'赤石'!E34,'追良瀬'!E34,'笹内'!E34)</f>
        <v>22970</v>
      </c>
      <c r="F35" s="145"/>
      <c r="G35" s="139">
        <f>K15+E35</f>
        <v>135418</v>
      </c>
      <c r="H35" s="120"/>
      <c r="I35" s="137"/>
      <c r="J35" s="138"/>
      <c r="K35" s="139">
        <f>G35</f>
        <v>135418</v>
      </c>
      <c r="L35" s="146">
        <f>'新井田'!L34+'市川'!L34+'馬渕'!L34+'奥入瀬'!L34+'老部（東通）'!L34+'大畑'!L34+'川内'!L34+'野辺地'!L34+'清水川'!L34+'岩木'!L34+'赤石'!L34+'追良瀬'!L34+'笹内'!L34</f>
        <v>125908</v>
      </c>
      <c r="M35" s="43">
        <f>L35/K35</f>
        <v>0.9297729991581621</v>
      </c>
      <c r="N35" s="137">
        <f>SUM('新井田'!N34,'市川'!N34,'馬渕'!N34,'奥入瀬'!N34,'老部（東通）'!N34,'大畑'!N34,'川内'!N34,'野辺地'!N34,'清水川'!N34,'岩木'!N34,,'赤石'!N34,'追良瀬'!N34,'笹内'!N34)</f>
        <v>120226</v>
      </c>
    </row>
    <row r="36" spans="1:14" ht="13.5" customHeight="1">
      <c r="A36" s="206"/>
      <c r="B36" s="207"/>
      <c r="C36" s="209"/>
      <c r="D36" s="7"/>
      <c r="E36" s="144"/>
      <c r="F36" s="143"/>
      <c r="G36" s="141"/>
      <c r="H36" s="58"/>
      <c r="I36" s="144"/>
      <c r="J36" s="143"/>
      <c r="K36" s="144"/>
      <c r="L36" s="148"/>
      <c r="M36" s="4"/>
      <c r="N36" s="148"/>
    </row>
    <row r="37" spans="1:14" ht="13.5" customHeight="1">
      <c r="A37" s="205" t="s">
        <v>23</v>
      </c>
      <c r="B37" s="223">
        <v>26</v>
      </c>
      <c r="C37" s="208" t="s">
        <v>22</v>
      </c>
      <c r="D37" s="13" t="s">
        <v>83</v>
      </c>
      <c r="E37" s="137">
        <f>SUM('新井田'!E36,'市川'!E36,'馬渕'!E36,'奥入瀬'!E36,'老部（東通）'!E36,'大畑'!E36,'川内'!E36,'野辺地'!E36,'清水川'!E36,'岩木'!E36,,'赤石'!E36,'追良瀬'!E36,'笹内'!E36)</f>
        <v>35097</v>
      </c>
      <c r="F37" s="145"/>
      <c r="G37" s="139">
        <f>K16+E37</f>
        <v>137998</v>
      </c>
      <c r="H37" s="120"/>
      <c r="I37" s="137"/>
      <c r="J37" s="138"/>
      <c r="K37" s="139">
        <f>G37</f>
        <v>137998</v>
      </c>
      <c r="L37" s="146">
        <f>'新井田'!L36+'市川'!L36+'馬渕'!L36+'奥入瀬'!L36+'老部（東通）'!L36+'大畑'!L36+'川内'!L36+'野辺地'!L36+'清水川'!L36+'岩木'!L36+'赤石'!L36+'追良瀬'!L36+'笹内'!L36</f>
        <v>125185</v>
      </c>
      <c r="M37" s="43">
        <f>L37/K37</f>
        <v>0.9071508282728735</v>
      </c>
      <c r="N37" s="137">
        <f>SUM('新井田'!N36,'市川'!N36,'馬渕'!N36,'奥入瀬'!N36,'老部（東通）'!N36,'大畑'!N36,'川内'!N36,'野辺地'!N36,'清水川'!N36,'岩木'!N36,,'赤石'!N36,'追良瀬'!N36,'笹内'!N36)</f>
        <v>121115</v>
      </c>
    </row>
    <row r="38" spans="1:14" ht="13.5" customHeight="1">
      <c r="A38" s="206"/>
      <c r="B38" s="224"/>
      <c r="C38" s="209"/>
      <c r="D38" s="7"/>
      <c r="E38" s="144"/>
      <c r="F38" s="143"/>
      <c r="G38" s="141"/>
      <c r="H38" s="58"/>
      <c r="I38" s="144"/>
      <c r="J38" s="143"/>
      <c r="K38" s="144"/>
      <c r="L38" s="148"/>
      <c r="M38" s="4"/>
      <c r="N38" s="148"/>
    </row>
    <row r="39" spans="1:16" ht="13.5" customHeight="1" hidden="1">
      <c r="A39" s="205" t="s">
        <v>23</v>
      </c>
      <c r="B39" s="223">
        <v>27</v>
      </c>
      <c r="C39" s="208" t="s">
        <v>22</v>
      </c>
      <c r="D39" s="13" t="s">
        <v>83</v>
      </c>
      <c r="E39" s="137">
        <f>SUM('新井田'!E38,'市川'!E38,'馬渕'!E38,'奥入瀬'!E38,'老部（東通）'!E38,'大畑'!E38,'川内'!E38,'野辺地'!E38,'清水川'!E38,'岩木'!E38,,'赤石'!E38,'追良瀬'!E38,'笹内'!E38)</f>
        <v>0</v>
      </c>
      <c r="F39" s="145"/>
      <c r="G39" s="139">
        <f>K17+E39+E40</f>
        <v>0</v>
      </c>
      <c r="H39" s="120"/>
      <c r="I39" s="137">
        <f>SUM('新井田'!I38,'市川'!I38,'馬渕'!I38,'奥入瀬'!I38,'老部（東通）'!I38,'大畑'!I38,'川内'!I38,'野辺地'!I38,'清水川'!I38,'岩木'!I38,,'赤石'!I38,'追良瀬'!I38,'笹内'!I38)</f>
        <v>0</v>
      </c>
      <c r="J39" s="138"/>
      <c r="K39" s="139">
        <f>G39</f>
        <v>0</v>
      </c>
      <c r="L39" s="146">
        <f>'新井田'!L38+'市川'!L38+'馬渕'!L38+'奥入瀬'!L38+'老部（東通）'!L38+'大畑'!L38+'川内'!L38+'野辺地'!L38+'清水川'!L38+'岩木'!L38+'赤石'!L38+'追良瀬'!L38+'笹内'!L38</f>
        <v>0</v>
      </c>
      <c r="M39" s="43" t="e">
        <f>L39/K39</f>
        <v>#DIV/0!</v>
      </c>
      <c r="N39" s="137">
        <f>SUM('新井田'!N38,'市川'!N38,'馬渕'!N38,'奥入瀬'!N38,'老部（東通）'!N38,'大畑'!N38,'川内'!N38,'野辺地'!N38,'清水川'!N38,'岩木'!N38,,'赤石'!N38,'追良瀬'!N38,'笹内'!N38)</f>
        <v>0</v>
      </c>
      <c r="P39" t="s">
        <v>88</v>
      </c>
    </row>
    <row r="40" spans="1:14" ht="13.5" customHeight="1" hidden="1">
      <c r="A40" s="206"/>
      <c r="B40" s="224"/>
      <c r="C40" s="209"/>
      <c r="D40" s="7"/>
      <c r="E40" s="144"/>
      <c r="F40" s="143"/>
      <c r="G40" s="141"/>
      <c r="H40" s="58"/>
      <c r="I40" s="144"/>
      <c r="J40" s="143"/>
      <c r="K40" s="144"/>
      <c r="L40" s="148"/>
      <c r="M40" s="4"/>
      <c r="N40" s="148"/>
    </row>
    <row r="41" ht="26.25" customHeight="1">
      <c r="H41" s="33"/>
    </row>
    <row r="42" spans="1:14" ht="18.75" customHeight="1">
      <c r="A42" s="194" t="s">
        <v>22</v>
      </c>
      <c r="B42" s="195"/>
      <c r="C42" s="196"/>
      <c r="D42" s="3" t="s">
        <v>38</v>
      </c>
      <c r="E42" s="210" t="s">
        <v>50</v>
      </c>
      <c r="F42" s="211"/>
      <c r="G42" s="211"/>
      <c r="H42" s="211"/>
      <c r="I42" s="211"/>
      <c r="J42" s="211"/>
      <c r="K42" s="211"/>
      <c r="L42" s="211"/>
      <c r="M42" s="211"/>
      <c r="N42" s="212"/>
    </row>
    <row r="43" spans="1:14" ht="13.5">
      <c r="A43" s="197"/>
      <c r="B43" s="198"/>
      <c r="C43" s="199"/>
      <c r="D43" s="2"/>
      <c r="E43" s="3" t="s">
        <v>39</v>
      </c>
      <c r="F43" s="188" t="s">
        <v>47</v>
      </c>
      <c r="G43" s="189"/>
      <c r="H43" s="189"/>
      <c r="I43" s="189"/>
      <c r="J43" s="189"/>
      <c r="K43" s="189"/>
      <c r="L43" s="189"/>
      <c r="M43" s="189"/>
      <c r="N43" s="190"/>
    </row>
    <row r="44" spans="1:14" ht="14.25" thickBot="1">
      <c r="A44" s="200"/>
      <c r="B44" s="201"/>
      <c r="C44" s="202"/>
      <c r="D44" s="60" t="s">
        <v>36</v>
      </c>
      <c r="E44" s="60" t="s">
        <v>36</v>
      </c>
      <c r="F44" s="191"/>
      <c r="G44" s="192"/>
      <c r="H44" s="192"/>
      <c r="I44" s="192"/>
      <c r="J44" s="192"/>
      <c r="K44" s="192"/>
      <c r="L44" s="192"/>
      <c r="M44" s="192"/>
      <c r="N44" s="193"/>
    </row>
    <row r="45" spans="1:14" ht="24.75" customHeight="1" thickTop="1">
      <c r="A45" s="14" t="s">
        <v>23</v>
      </c>
      <c r="B45" s="15">
        <v>18</v>
      </c>
      <c r="C45" s="16" t="s">
        <v>22</v>
      </c>
      <c r="D45" s="44">
        <f>N21</f>
        <v>142347</v>
      </c>
      <c r="E45" s="34"/>
      <c r="F45" s="49"/>
      <c r="G45" s="47"/>
      <c r="H45" s="50"/>
      <c r="I45" s="48"/>
      <c r="J45" s="51"/>
      <c r="K45" s="47"/>
      <c r="L45" s="50"/>
      <c r="M45" s="48"/>
      <c r="N45" s="29"/>
    </row>
    <row r="46" spans="1:14" ht="24.75" customHeight="1">
      <c r="A46" s="14" t="s">
        <v>23</v>
      </c>
      <c r="B46" s="15">
        <v>19</v>
      </c>
      <c r="C46" s="16" t="s">
        <v>22</v>
      </c>
      <c r="D46" s="44">
        <f>N23</f>
        <v>127409</v>
      </c>
      <c r="E46" s="34"/>
      <c r="F46" s="49"/>
      <c r="G46" s="47"/>
      <c r="H46" s="50"/>
      <c r="I46" s="48"/>
      <c r="J46" s="51"/>
      <c r="K46" s="47"/>
      <c r="L46" s="50"/>
      <c r="M46" s="48"/>
      <c r="N46" s="29"/>
    </row>
    <row r="47" spans="1:14" ht="24.75" customHeight="1">
      <c r="A47" s="14" t="s">
        <v>23</v>
      </c>
      <c r="B47" s="15">
        <v>20</v>
      </c>
      <c r="C47" s="16" t="s">
        <v>22</v>
      </c>
      <c r="D47" s="44">
        <f>N25</f>
        <v>117838</v>
      </c>
      <c r="E47" s="34"/>
      <c r="G47" s="47"/>
      <c r="H47" s="50"/>
      <c r="I47" s="48"/>
      <c r="J47" s="51"/>
      <c r="K47" s="47"/>
      <c r="L47" s="50"/>
      <c r="M47" s="48"/>
      <c r="N47" s="29"/>
    </row>
    <row r="48" spans="1:14" ht="24.75" customHeight="1">
      <c r="A48" s="14" t="s">
        <v>23</v>
      </c>
      <c r="B48" s="15">
        <v>21</v>
      </c>
      <c r="C48" s="16" t="s">
        <v>22</v>
      </c>
      <c r="D48" s="44">
        <f>N27</f>
        <v>140859</v>
      </c>
      <c r="E48" s="34"/>
      <c r="F48" s="49"/>
      <c r="G48" s="47"/>
      <c r="H48" s="50"/>
      <c r="I48" s="48"/>
      <c r="J48" s="51"/>
      <c r="K48" s="47"/>
      <c r="L48" s="50"/>
      <c r="M48" s="48"/>
      <c r="N48" s="29"/>
    </row>
    <row r="49" spans="1:14" ht="24.75" customHeight="1">
      <c r="A49" s="14" t="s">
        <v>23</v>
      </c>
      <c r="B49" s="15">
        <v>22</v>
      </c>
      <c r="C49" s="16" t="s">
        <v>22</v>
      </c>
      <c r="D49" s="44">
        <f>N29</f>
        <v>128244</v>
      </c>
      <c r="E49" s="34"/>
      <c r="F49" s="49"/>
      <c r="G49" s="47"/>
      <c r="H49" s="50"/>
      <c r="I49" s="48"/>
      <c r="J49" s="51"/>
      <c r="K49" s="47"/>
      <c r="L49" s="50"/>
      <c r="M49" s="48"/>
      <c r="N49" s="29"/>
    </row>
    <row r="50" spans="1:14" ht="24.75" customHeight="1">
      <c r="A50" s="14" t="s">
        <v>23</v>
      </c>
      <c r="B50" s="15">
        <v>23</v>
      </c>
      <c r="C50" s="16" t="s">
        <v>22</v>
      </c>
      <c r="D50" s="44">
        <f>N31</f>
        <v>107680</v>
      </c>
      <c r="E50" s="34"/>
      <c r="F50" s="49"/>
      <c r="G50" s="47"/>
      <c r="H50" s="50"/>
      <c r="I50" s="48"/>
      <c r="J50" s="51"/>
      <c r="K50" s="47"/>
      <c r="L50" s="50"/>
      <c r="M50" s="48"/>
      <c r="N50" s="29"/>
    </row>
    <row r="51" spans="1:14" ht="24.75" customHeight="1">
      <c r="A51" s="14" t="s">
        <v>23</v>
      </c>
      <c r="B51" s="15">
        <v>24</v>
      </c>
      <c r="C51" s="16" t="s">
        <v>22</v>
      </c>
      <c r="D51" s="44">
        <f>N33</f>
        <v>118284</v>
      </c>
      <c r="E51" s="34"/>
      <c r="F51" s="49"/>
      <c r="G51" s="47"/>
      <c r="H51" s="50"/>
      <c r="I51" s="48"/>
      <c r="J51" s="51"/>
      <c r="K51" s="47"/>
      <c r="L51" s="50"/>
      <c r="M51" s="48"/>
      <c r="N51" s="29"/>
    </row>
    <row r="52" spans="1:14" ht="24.75" customHeight="1">
      <c r="A52" s="14" t="s">
        <v>23</v>
      </c>
      <c r="B52" s="15">
        <v>25</v>
      </c>
      <c r="C52" s="16" t="s">
        <v>22</v>
      </c>
      <c r="D52" s="44">
        <f>N35</f>
        <v>120226</v>
      </c>
      <c r="E52" s="34"/>
      <c r="F52" s="49"/>
      <c r="G52" s="47"/>
      <c r="H52" s="50"/>
      <c r="I52" s="48"/>
      <c r="J52" s="51"/>
      <c r="K52" s="47"/>
      <c r="L52" s="50"/>
      <c r="M52" s="48"/>
      <c r="N52" s="29"/>
    </row>
    <row r="53" spans="1:14" ht="24.75" customHeight="1">
      <c r="A53" s="14" t="s">
        <v>23</v>
      </c>
      <c r="B53" s="15">
        <v>26</v>
      </c>
      <c r="C53" s="16" t="s">
        <v>22</v>
      </c>
      <c r="D53" s="44">
        <f>N37</f>
        <v>121115</v>
      </c>
      <c r="E53" s="114"/>
      <c r="F53" s="115"/>
      <c r="G53" s="103"/>
      <c r="H53" s="117"/>
      <c r="I53" s="103"/>
      <c r="J53" s="117"/>
      <c r="K53" s="103"/>
      <c r="L53" s="117"/>
      <c r="M53" s="103"/>
      <c r="N53" s="5"/>
    </row>
    <row r="54" spans="1:14" ht="24.75" customHeight="1" hidden="1">
      <c r="A54" s="14" t="s">
        <v>23</v>
      </c>
      <c r="B54" s="15">
        <v>27</v>
      </c>
      <c r="C54" s="16" t="s">
        <v>22</v>
      </c>
      <c r="D54" s="44">
        <f>N39</f>
        <v>0</v>
      </c>
      <c r="E54" s="114"/>
      <c r="F54" s="115"/>
      <c r="G54" s="103"/>
      <c r="H54" s="117"/>
      <c r="I54" s="103"/>
      <c r="J54" s="117"/>
      <c r="K54" s="103"/>
      <c r="L54" s="117"/>
      <c r="M54" s="103"/>
      <c r="N54" s="5"/>
    </row>
  </sheetData>
  <sheetProtection/>
  <mergeCells count="44">
    <mergeCell ref="M17:N17"/>
    <mergeCell ref="A37:A38"/>
    <mergeCell ref="B37:B38"/>
    <mergeCell ref="C37:C38"/>
    <mergeCell ref="A29:A30"/>
    <mergeCell ref="B29:B30"/>
    <mergeCell ref="C31:C32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5:C7"/>
    <mergeCell ref="D5:F5"/>
    <mergeCell ref="A19:C20"/>
    <mergeCell ref="B25:B26"/>
    <mergeCell ref="C25:C26"/>
    <mergeCell ref="A27:A28"/>
    <mergeCell ref="B27:B28"/>
    <mergeCell ref="C27:C28"/>
    <mergeCell ref="E42:N42"/>
    <mergeCell ref="G5:I5"/>
    <mergeCell ref="J5:J6"/>
    <mergeCell ref="M5:N7"/>
    <mergeCell ref="A21:A22"/>
    <mergeCell ref="C21:C22"/>
    <mergeCell ref="B21:B22"/>
    <mergeCell ref="C29:C30"/>
    <mergeCell ref="A31:A32"/>
    <mergeCell ref="B31:B32"/>
    <mergeCell ref="F43:N44"/>
    <mergeCell ref="A42:C44"/>
    <mergeCell ref="D19:E19"/>
    <mergeCell ref="F19:G19"/>
    <mergeCell ref="H19:I19"/>
    <mergeCell ref="J19:K19"/>
    <mergeCell ref="A23:A24"/>
    <mergeCell ref="B23:B24"/>
    <mergeCell ref="C23:C24"/>
    <mergeCell ref="A25:A26"/>
  </mergeCells>
  <printOptions/>
  <pageMargins left="0.6692913385826772" right="0.5511811023622047" top="0.7480314960629921" bottom="0.5905511811023623" header="0.4330708661417323" footer="0.35433070866141736"/>
  <pageSetup fitToHeight="1" fitToWidth="1"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N53"/>
  <sheetViews>
    <sheetView zoomScale="80" zoomScaleNormal="80" zoomScalePageLayoutView="0" workbookViewId="0" topLeftCell="B17">
      <selection activeCell="L31" sqref="L31"/>
    </sheetView>
  </sheetViews>
  <sheetFormatPr defaultColWidth="9.00390625" defaultRowHeight="13.5"/>
  <cols>
    <col min="1" max="1" width="4.875" style="0" bestFit="1" customWidth="1"/>
    <col min="2" max="2" width="3.00390625" style="0" customWidth="1"/>
    <col min="3" max="3" width="4.875" style="0" bestFit="1" customWidth="1"/>
    <col min="8" max="8" width="10.50390625" style="0" bestFit="1" customWidth="1"/>
    <col min="10" max="10" width="12.375" style="0" bestFit="1" customWidth="1"/>
    <col min="12" max="12" width="10.50390625" style="0" bestFit="1" customWidth="1"/>
    <col min="14" max="14" width="11.375" style="0" customWidth="1"/>
  </cols>
  <sheetData>
    <row r="1" spans="1:7" ht="17.25" customHeight="1">
      <c r="A1" s="213" t="s">
        <v>46</v>
      </c>
      <c r="B1" s="213"/>
      <c r="C1" s="213"/>
      <c r="D1" s="31" t="s">
        <v>72</v>
      </c>
      <c r="E1" s="1" t="s">
        <v>44</v>
      </c>
      <c r="F1" s="32" t="s">
        <v>73</v>
      </c>
      <c r="G1" s="5" t="s">
        <v>42</v>
      </c>
    </row>
    <row r="2" ht="7.5" customHeight="1"/>
    <row r="3" ht="6" customHeight="1"/>
    <row r="4" spans="1:14" ht="13.5">
      <c r="A4" s="221" t="s">
        <v>22</v>
      </c>
      <c r="B4" s="221"/>
      <c r="C4" s="221"/>
      <c r="D4" s="213" t="s">
        <v>0</v>
      </c>
      <c r="E4" s="213"/>
      <c r="F4" s="213"/>
      <c r="G4" s="213" t="s">
        <v>12</v>
      </c>
      <c r="H4" s="213"/>
      <c r="I4" s="213"/>
      <c r="J4" s="214" t="s">
        <v>14</v>
      </c>
      <c r="K4" s="3" t="s">
        <v>8</v>
      </c>
      <c r="L4" s="3" t="s">
        <v>10</v>
      </c>
      <c r="M4" s="188" t="s">
        <v>40</v>
      </c>
      <c r="N4" s="190"/>
    </row>
    <row r="5" spans="1:14" ht="13.5">
      <c r="A5" s="221"/>
      <c r="B5" s="221"/>
      <c r="C5" s="221"/>
      <c r="D5" s="3" t="s">
        <v>2</v>
      </c>
      <c r="E5" s="3" t="s">
        <v>4</v>
      </c>
      <c r="F5" s="3" t="s">
        <v>6</v>
      </c>
      <c r="G5" s="3" t="s">
        <v>2</v>
      </c>
      <c r="H5" s="3" t="s">
        <v>4</v>
      </c>
      <c r="I5" s="3" t="s">
        <v>6</v>
      </c>
      <c r="J5" s="215"/>
      <c r="K5" s="2"/>
      <c r="L5" s="2"/>
      <c r="M5" s="216"/>
      <c r="N5" s="217"/>
    </row>
    <row r="6" spans="1:14" ht="14.25" thickBot="1">
      <c r="A6" s="222"/>
      <c r="B6" s="222"/>
      <c r="C6" s="222"/>
      <c r="D6" s="60" t="s">
        <v>16</v>
      </c>
      <c r="E6" s="60" t="s">
        <v>16</v>
      </c>
      <c r="F6" s="60" t="s">
        <v>16</v>
      </c>
      <c r="G6" s="60" t="s">
        <v>16</v>
      </c>
      <c r="H6" s="60" t="s">
        <v>16</v>
      </c>
      <c r="I6" s="60" t="s">
        <v>16</v>
      </c>
      <c r="J6" s="60"/>
      <c r="K6" s="60" t="s">
        <v>18</v>
      </c>
      <c r="L6" s="60" t="s">
        <v>20</v>
      </c>
      <c r="M6" s="191"/>
      <c r="N6" s="193"/>
    </row>
    <row r="7" spans="1:14" ht="24.75" customHeight="1" thickTop="1">
      <c r="A7" s="14" t="s">
        <v>23</v>
      </c>
      <c r="B7" s="15">
        <v>18</v>
      </c>
      <c r="C7" s="16" t="s">
        <v>22</v>
      </c>
      <c r="D7" s="34">
        <v>547</v>
      </c>
      <c r="E7" s="34">
        <v>696</v>
      </c>
      <c r="F7" s="35">
        <f aca="true" t="shared" si="0" ref="F7:F16">D7+E7</f>
        <v>1243</v>
      </c>
      <c r="G7" s="34">
        <v>496</v>
      </c>
      <c r="H7" s="34">
        <v>347</v>
      </c>
      <c r="I7" s="35">
        <f aca="true" t="shared" si="1" ref="I7:I16">G7+H7</f>
        <v>843</v>
      </c>
      <c r="J7" s="36">
        <f aca="true" t="shared" si="2" ref="J7:J16">G7/D7</f>
        <v>0.906764168190128</v>
      </c>
      <c r="K7" s="34">
        <v>1166</v>
      </c>
      <c r="L7" s="44">
        <v>1166</v>
      </c>
      <c r="M7" s="14"/>
      <c r="N7" s="16"/>
    </row>
    <row r="8" spans="1:14" ht="24.75" customHeight="1">
      <c r="A8" s="14" t="s">
        <v>23</v>
      </c>
      <c r="B8" s="15">
        <v>19</v>
      </c>
      <c r="C8" s="16" t="s">
        <v>22</v>
      </c>
      <c r="D8" s="34">
        <v>534</v>
      </c>
      <c r="E8" s="34">
        <v>623</v>
      </c>
      <c r="F8" s="35">
        <f t="shared" si="0"/>
        <v>1157</v>
      </c>
      <c r="G8" s="34">
        <v>454</v>
      </c>
      <c r="H8" s="34">
        <v>328</v>
      </c>
      <c r="I8" s="35">
        <f t="shared" si="1"/>
        <v>782</v>
      </c>
      <c r="J8" s="36">
        <f t="shared" si="2"/>
        <v>0.850187265917603</v>
      </c>
      <c r="K8" s="34">
        <v>1067</v>
      </c>
      <c r="L8" s="44">
        <f aca="true" t="shared" si="3" ref="L8:L16">K8*1000/G8</f>
        <v>2350.2202643171804</v>
      </c>
      <c r="M8" s="14"/>
      <c r="N8" s="16"/>
    </row>
    <row r="9" spans="1:14" ht="24.75" customHeight="1">
      <c r="A9" s="14" t="s">
        <v>23</v>
      </c>
      <c r="B9" s="15">
        <v>20</v>
      </c>
      <c r="C9" s="16" t="s">
        <v>22</v>
      </c>
      <c r="D9" s="34">
        <v>394</v>
      </c>
      <c r="E9" s="34">
        <v>550</v>
      </c>
      <c r="F9" s="35">
        <f t="shared" si="0"/>
        <v>944</v>
      </c>
      <c r="G9" s="34">
        <v>297</v>
      </c>
      <c r="H9" s="34">
        <v>237</v>
      </c>
      <c r="I9" s="35">
        <f t="shared" si="1"/>
        <v>534</v>
      </c>
      <c r="J9" s="36">
        <f t="shared" si="2"/>
        <v>0.7538071065989848</v>
      </c>
      <c r="K9" s="34">
        <v>676</v>
      </c>
      <c r="L9" s="44">
        <f t="shared" si="3"/>
        <v>2276.094276094276</v>
      </c>
      <c r="M9" s="14"/>
      <c r="N9" s="16"/>
    </row>
    <row r="10" spans="1:14" ht="24.75" customHeight="1">
      <c r="A10" s="14" t="s">
        <v>23</v>
      </c>
      <c r="B10" s="15">
        <v>21</v>
      </c>
      <c r="C10" s="16" t="s">
        <v>22</v>
      </c>
      <c r="D10" s="34">
        <v>1655</v>
      </c>
      <c r="E10" s="34">
        <v>1535</v>
      </c>
      <c r="F10" s="35">
        <f t="shared" si="0"/>
        <v>3190</v>
      </c>
      <c r="G10" s="34">
        <v>1416</v>
      </c>
      <c r="H10" s="34">
        <v>730</v>
      </c>
      <c r="I10" s="35">
        <f t="shared" si="1"/>
        <v>2146</v>
      </c>
      <c r="J10" s="36">
        <f t="shared" si="2"/>
        <v>0.8555891238670695</v>
      </c>
      <c r="K10" s="34">
        <v>3856</v>
      </c>
      <c r="L10" s="44">
        <f t="shared" si="3"/>
        <v>2723.1638418079096</v>
      </c>
      <c r="M10" s="14"/>
      <c r="N10" s="16"/>
    </row>
    <row r="11" spans="1:14" ht="24.75" customHeight="1">
      <c r="A11" s="14" t="s">
        <v>23</v>
      </c>
      <c r="B11" s="15">
        <v>22</v>
      </c>
      <c r="C11" s="16" t="s">
        <v>22</v>
      </c>
      <c r="D11" s="34">
        <v>393</v>
      </c>
      <c r="E11" s="34">
        <v>387</v>
      </c>
      <c r="F11" s="35">
        <f t="shared" si="0"/>
        <v>780</v>
      </c>
      <c r="G11" s="34">
        <v>340</v>
      </c>
      <c r="H11" s="34">
        <v>220</v>
      </c>
      <c r="I11" s="35">
        <f t="shared" si="1"/>
        <v>560</v>
      </c>
      <c r="J11" s="36">
        <f t="shared" si="2"/>
        <v>0.8651399491094147</v>
      </c>
      <c r="K11" s="34">
        <v>906</v>
      </c>
      <c r="L11" s="44">
        <f t="shared" si="3"/>
        <v>2664.705882352941</v>
      </c>
      <c r="M11" s="14"/>
      <c r="N11" s="16"/>
    </row>
    <row r="12" spans="1:14" ht="24.75" customHeight="1">
      <c r="A12" s="14" t="s">
        <v>23</v>
      </c>
      <c r="B12" s="15">
        <v>23</v>
      </c>
      <c r="C12" s="16" t="s">
        <v>22</v>
      </c>
      <c r="D12" s="34">
        <v>306</v>
      </c>
      <c r="E12" s="34">
        <v>403</v>
      </c>
      <c r="F12" s="35">
        <f t="shared" si="0"/>
        <v>709</v>
      </c>
      <c r="G12" s="34">
        <v>230</v>
      </c>
      <c r="H12" s="34">
        <v>225</v>
      </c>
      <c r="I12" s="35">
        <f t="shared" si="1"/>
        <v>455</v>
      </c>
      <c r="J12" s="36">
        <f t="shared" si="2"/>
        <v>0.7516339869281046</v>
      </c>
      <c r="K12" s="34">
        <v>489</v>
      </c>
      <c r="L12" s="44">
        <f t="shared" si="3"/>
        <v>2126.086956521739</v>
      </c>
      <c r="M12" s="14"/>
      <c r="N12" s="16"/>
    </row>
    <row r="13" spans="1:14" ht="24.75" customHeight="1">
      <c r="A13" s="14" t="s">
        <v>91</v>
      </c>
      <c r="B13" s="15">
        <v>24</v>
      </c>
      <c r="C13" s="16" t="s">
        <v>93</v>
      </c>
      <c r="D13" s="34">
        <v>177</v>
      </c>
      <c r="E13" s="34">
        <v>279</v>
      </c>
      <c r="F13" s="35">
        <f t="shared" si="0"/>
        <v>456</v>
      </c>
      <c r="G13" s="34">
        <v>141</v>
      </c>
      <c r="H13" s="34">
        <v>122</v>
      </c>
      <c r="I13" s="35">
        <f t="shared" si="1"/>
        <v>263</v>
      </c>
      <c r="J13" s="36">
        <f t="shared" si="2"/>
        <v>0.7966101694915254</v>
      </c>
      <c r="K13" s="34">
        <v>310</v>
      </c>
      <c r="L13" s="44">
        <f t="shared" si="3"/>
        <v>2198.581560283688</v>
      </c>
      <c r="M13" s="14"/>
      <c r="N13" s="16"/>
    </row>
    <row r="14" spans="1:14" ht="24.75" customHeight="1">
      <c r="A14" s="14" t="s">
        <v>91</v>
      </c>
      <c r="B14" s="15">
        <v>25</v>
      </c>
      <c r="C14" s="16" t="s">
        <v>93</v>
      </c>
      <c r="D14" s="34">
        <v>294</v>
      </c>
      <c r="E14" s="34">
        <v>359</v>
      </c>
      <c r="F14" s="35">
        <f t="shared" si="0"/>
        <v>653</v>
      </c>
      <c r="G14" s="34">
        <v>238</v>
      </c>
      <c r="H14" s="34">
        <v>233</v>
      </c>
      <c r="I14" s="35">
        <f t="shared" si="1"/>
        <v>471</v>
      </c>
      <c r="J14" s="36">
        <f t="shared" si="2"/>
        <v>0.8095238095238095</v>
      </c>
      <c r="K14" s="34">
        <v>615</v>
      </c>
      <c r="L14" s="44">
        <f t="shared" si="3"/>
        <v>2584.0336134453783</v>
      </c>
      <c r="M14" s="14"/>
      <c r="N14" s="16"/>
    </row>
    <row r="15" spans="1:14" ht="24.75" customHeight="1">
      <c r="A15" s="14" t="s">
        <v>91</v>
      </c>
      <c r="B15" s="15">
        <v>26</v>
      </c>
      <c r="C15" s="16" t="s">
        <v>93</v>
      </c>
      <c r="D15" s="34">
        <v>297</v>
      </c>
      <c r="E15" s="34">
        <v>453</v>
      </c>
      <c r="F15" s="35">
        <f t="shared" si="0"/>
        <v>750</v>
      </c>
      <c r="G15" s="34">
        <v>230</v>
      </c>
      <c r="H15" s="34">
        <v>216</v>
      </c>
      <c r="I15" s="35">
        <f t="shared" si="1"/>
        <v>446</v>
      </c>
      <c r="J15" s="36">
        <f t="shared" si="2"/>
        <v>0.7744107744107744</v>
      </c>
      <c r="K15" s="34">
        <v>551</v>
      </c>
      <c r="L15" s="44">
        <f t="shared" si="3"/>
        <v>2395.6521739130435</v>
      </c>
      <c r="M15" s="14"/>
      <c r="N15" s="16"/>
    </row>
    <row r="16" spans="1:14" ht="24.75" customHeight="1" hidden="1">
      <c r="A16" s="14" t="s">
        <v>91</v>
      </c>
      <c r="B16" s="15">
        <v>27</v>
      </c>
      <c r="C16" s="16" t="s">
        <v>93</v>
      </c>
      <c r="D16" s="34"/>
      <c r="E16" s="34"/>
      <c r="F16" s="35">
        <f t="shared" si="0"/>
        <v>0</v>
      </c>
      <c r="G16" s="34"/>
      <c r="H16" s="34"/>
      <c r="I16" s="35">
        <f t="shared" si="1"/>
        <v>0</v>
      </c>
      <c r="J16" s="36" t="e">
        <f t="shared" si="2"/>
        <v>#DIV/0!</v>
      </c>
      <c r="K16" s="34"/>
      <c r="L16" s="44" t="e">
        <f t="shared" si="3"/>
        <v>#DIV/0!</v>
      </c>
      <c r="M16" s="14"/>
      <c r="N16" s="16"/>
    </row>
    <row r="17" spans="1:3" ht="26.25" customHeight="1">
      <c r="A17" s="71"/>
      <c r="B17" s="71"/>
      <c r="C17" s="71"/>
    </row>
    <row r="18" spans="1:14" ht="13.5">
      <c r="A18" s="221" t="s">
        <v>22</v>
      </c>
      <c r="B18" s="221"/>
      <c r="C18" s="221"/>
      <c r="D18" s="203" t="s">
        <v>48</v>
      </c>
      <c r="E18" s="204"/>
      <c r="F18" s="203" t="s">
        <v>24</v>
      </c>
      <c r="G18" s="204"/>
      <c r="H18" s="203" t="s">
        <v>26</v>
      </c>
      <c r="I18" s="204"/>
      <c r="J18" s="203" t="s">
        <v>28</v>
      </c>
      <c r="K18" s="204"/>
      <c r="L18" s="3" t="s">
        <v>30</v>
      </c>
      <c r="M18" s="3" t="s">
        <v>32</v>
      </c>
      <c r="N18" s="3" t="s">
        <v>34</v>
      </c>
    </row>
    <row r="19" spans="1:14" ht="14.25" thickBot="1">
      <c r="A19" s="222"/>
      <c r="B19" s="222"/>
      <c r="C19" s="222"/>
      <c r="D19" s="69"/>
      <c r="E19" s="70" t="s">
        <v>18</v>
      </c>
      <c r="F19" s="69"/>
      <c r="G19" s="70" t="s">
        <v>18</v>
      </c>
      <c r="H19" s="69"/>
      <c r="I19" s="70" t="s">
        <v>18</v>
      </c>
      <c r="J19" s="69"/>
      <c r="K19" s="70" t="s">
        <v>18</v>
      </c>
      <c r="L19" s="60" t="s">
        <v>36</v>
      </c>
      <c r="M19" s="60"/>
      <c r="N19" s="60" t="s">
        <v>36</v>
      </c>
    </row>
    <row r="20" spans="1:14" ht="14.25" thickTop="1">
      <c r="A20" s="10" t="s">
        <v>23</v>
      </c>
      <c r="B20" s="11">
        <v>18</v>
      </c>
      <c r="C20" s="12" t="s">
        <v>22</v>
      </c>
      <c r="D20" s="23"/>
      <c r="E20" s="40"/>
      <c r="F20" s="13"/>
      <c r="G20" s="41">
        <f>K7+E20+E21</f>
        <v>1166</v>
      </c>
      <c r="H20" s="23"/>
      <c r="I20" s="40">
        <v>6118</v>
      </c>
      <c r="J20" s="13"/>
      <c r="K20" s="41">
        <f>G20+I20+I21</f>
        <v>7284</v>
      </c>
      <c r="L20" s="42">
        <v>6550</v>
      </c>
      <c r="M20" s="43">
        <f>L20/K20</f>
        <v>0.899231191652938</v>
      </c>
      <c r="N20" s="42">
        <v>6464</v>
      </c>
    </row>
    <row r="21" spans="1:14" ht="13.5">
      <c r="A21" s="7"/>
      <c r="B21" s="8"/>
      <c r="C21" s="9"/>
      <c r="D21" s="24"/>
      <c r="E21" s="37"/>
      <c r="F21" s="6"/>
      <c r="G21" s="38"/>
      <c r="H21" s="24"/>
      <c r="I21" s="37"/>
      <c r="J21" s="6"/>
      <c r="K21" s="38"/>
      <c r="L21" s="39"/>
      <c r="M21" s="4"/>
      <c r="N21" s="39"/>
    </row>
    <row r="22" spans="1:14" ht="13.5">
      <c r="A22" s="10" t="s">
        <v>23</v>
      </c>
      <c r="B22" s="11">
        <v>19</v>
      </c>
      <c r="C22" s="12" t="s">
        <v>22</v>
      </c>
      <c r="D22" s="23"/>
      <c r="E22" s="40"/>
      <c r="F22" s="13"/>
      <c r="G22" s="41">
        <f>K8+E22+E23</f>
        <v>1067</v>
      </c>
      <c r="H22" s="23"/>
      <c r="I22" s="40">
        <v>7800</v>
      </c>
      <c r="J22" s="13"/>
      <c r="K22" s="41">
        <f>G22+I22+I23</f>
        <v>8867</v>
      </c>
      <c r="L22" s="42">
        <v>6555</v>
      </c>
      <c r="M22" s="43">
        <f>L22/K22</f>
        <v>0.7392579226344874</v>
      </c>
      <c r="N22" s="42">
        <v>6543</v>
      </c>
    </row>
    <row r="23" spans="1:14" ht="13.5">
      <c r="A23" s="7"/>
      <c r="B23" s="62"/>
      <c r="C23" s="9"/>
      <c r="D23" s="24"/>
      <c r="E23" s="37"/>
      <c r="F23" s="6"/>
      <c r="G23" s="38"/>
      <c r="H23" s="24"/>
      <c r="I23" s="37"/>
      <c r="J23" s="6"/>
      <c r="K23" s="38"/>
      <c r="L23" s="39"/>
      <c r="M23" s="4"/>
      <c r="N23" s="39"/>
    </row>
    <row r="24" spans="1:14" ht="13.5">
      <c r="A24" s="10" t="s">
        <v>23</v>
      </c>
      <c r="B24" s="11">
        <v>20</v>
      </c>
      <c r="C24" s="12" t="s">
        <v>22</v>
      </c>
      <c r="D24" s="23"/>
      <c r="E24" s="40"/>
      <c r="F24" s="13"/>
      <c r="G24" s="41">
        <f>K9+E24+E25</f>
        <v>676</v>
      </c>
      <c r="H24" s="23"/>
      <c r="I24" s="40">
        <v>4000</v>
      </c>
      <c r="J24" s="13"/>
      <c r="K24" s="41">
        <f>G24+I24+I25</f>
        <v>4676</v>
      </c>
      <c r="L24" s="42">
        <v>4507</v>
      </c>
      <c r="M24" s="43">
        <f>L24/K24</f>
        <v>0.963857998289136</v>
      </c>
      <c r="N24" s="42">
        <v>4504</v>
      </c>
    </row>
    <row r="25" spans="1:14" ht="13.5">
      <c r="A25" s="61"/>
      <c r="B25" s="8"/>
      <c r="C25" s="63"/>
      <c r="D25" s="24"/>
      <c r="E25" s="37"/>
      <c r="F25" s="6"/>
      <c r="G25" s="38"/>
      <c r="H25" s="24"/>
      <c r="I25" s="37"/>
      <c r="J25" s="6"/>
      <c r="K25" s="38"/>
      <c r="L25" s="39"/>
      <c r="M25" s="4"/>
      <c r="N25" s="39"/>
    </row>
    <row r="26" spans="1:14" ht="13.5">
      <c r="A26" s="10" t="s">
        <v>23</v>
      </c>
      <c r="B26" s="11">
        <v>21</v>
      </c>
      <c r="C26" s="12" t="s">
        <v>22</v>
      </c>
      <c r="D26" s="23"/>
      <c r="E26" s="40"/>
      <c r="F26" s="13"/>
      <c r="G26" s="41">
        <f>K10+E26+E27</f>
        <v>3856</v>
      </c>
      <c r="H26" s="23"/>
      <c r="I26" s="40">
        <v>3800</v>
      </c>
      <c r="J26" s="13"/>
      <c r="K26" s="41">
        <f>G26+I26+I27</f>
        <v>7656</v>
      </c>
      <c r="L26" s="42">
        <v>6473</v>
      </c>
      <c r="M26" s="43">
        <f>L26/K26</f>
        <v>0.8454806687565308</v>
      </c>
      <c r="N26" s="42">
        <v>6468</v>
      </c>
    </row>
    <row r="27" spans="1:14" ht="13.5">
      <c r="A27" s="7"/>
      <c r="B27" s="62"/>
      <c r="C27" s="9"/>
      <c r="D27" s="24"/>
      <c r="E27" s="37"/>
      <c r="F27" s="6"/>
      <c r="G27" s="38"/>
      <c r="H27" s="58"/>
      <c r="I27" s="21"/>
      <c r="J27" s="6"/>
      <c r="K27" s="38"/>
      <c r="L27" s="4"/>
      <c r="M27" s="4"/>
      <c r="N27" s="4"/>
    </row>
    <row r="28" spans="1:14" ht="13.5">
      <c r="A28" s="10" t="s">
        <v>23</v>
      </c>
      <c r="B28" s="11">
        <v>22</v>
      </c>
      <c r="C28" s="12" t="s">
        <v>22</v>
      </c>
      <c r="D28" s="23"/>
      <c r="E28" s="40"/>
      <c r="F28" s="13"/>
      <c r="G28" s="41">
        <f>K11+E28+E29</f>
        <v>906</v>
      </c>
      <c r="H28" s="23"/>
      <c r="I28" s="40">
        <v>5000</v>
      </c>
      <c r="J28" s="13"/>
      <c r="K28" s="41">
        <f>G28+I28+I29</f>
        <v>5906</v>
      </c>
      <c r="L28" s="42">
        <v>5617</v>
      </c>
      <c r="M28" s="43">
        <f>L28/K28</f>
        <v>0.9510667118184897</v>
      </c>
      <c r="N28" s="42">
        <v>5610</v>
      </c>
    </row>
    <row r="29" spans="1:14" ht="13.5">
      <c r="A29" s="61"/>
      <c r="B29" s="8"/>
      <c r="C29" s="63"/>
      <c r="D29" s="24"/>
      <c r="E29" s="37"/>
      <c r="F29" s="6"/>
      <c r="G29" s="38"/>
      <c r="H29" s="24"/>
      <c r="I29" s="37"/>
      <c r="J29" s="6"/>
      <c r="K29" s="38"/>
      <c r="L29" s="39"/>
      <c r="M29" s="4"/>
      <c r="N29" s="39"/>
    </row>
    <row r="30" spans="1:14" ht="13.5">
      <c r="A30" s="10" t="s">
        <v>23</v>
      </c>
      <c r="B30" s="11">
        <v>23</v>
      </c>
      <c r="C30" s="12" t="s">
        <v>22</v>
      </c>
      <c r="D30" s="23"/>
      <c r="E30" s="40"/>
      <c r="F30" s="13"/>
      <c r="G30" s="41">
        <f>K12+E30+E31</f>
        <v>489</v>
      </c>
      <c r="H30" s="23"/>
      <c r="I30" s="40">
        <v>4600</v>
      </c>
      <c r="J30" s="13"/>
      <c r="K30" s="41">
        <f>G30+I30+I31</f>
        <v>5089</v>
      </c>
      <c r="L30" s="42">
        <v>4886</v>
      </c>
      <c r="M30" s="43">
        <f>L30/K30</f>
        <v>0.9601100412654745</v>
      </c>
      <c r="N30" s="42">
        <v>4885</v>
      </c>
    </row>
    <row r="31" spans="1:14" ht="13.5">
      <c r="A31" s="7"/>
      <c r="B31" s="8"/>
      <c r="C31" s="9"/>
      <c r="D31" s="7"/>
      <c r="E31" s="9"/>
      <c r="F31" s="7"/>
      <c r="G31" s="9"/>
      <c r="H31" s="58"/>
      <c r="I31" s="9"/>
      <c r="J31" s="7"/>
      <c r="K31" s="9"/>
      <c r="L31" s="4"/>
      <c r="M31" s="4"/>
      <c r="N31" s="4"/>
    </row>
    <row r="32" spans="1:14" ht="13.5">
      <c r="A32" s="10" t="s">
        <v>23</v>
      </c>
      <c r="B32" s="11">
        <v>24</v>
      </c>
      <c r="C32" s="12" t="s">
        <v>22</v>
      </c>
      <c r="D32" s="23"/>
      <c r="E32" s="40"/>
      <c r="F32" s="13"/>
      <c r="G32" s="41">
        <f>K13+E32+E33</f>
        <v>310</v>
      </c>
      <c r="H32" s="23"/>
      <c r="I32" s="40">
        <v>4500</v>
      </c>
      <c r="J32" s="13"/>
      <c r="K32" s="41">
        <f>G32+I32+I33</f>
        <v>4810</v>
      </c>
      <c r="L32" s="42">
        <v>3200</v>
      </c>
      <c r="M32" s="43">
        <f>L32/K32</f>
        <v>0.6652806652806653</v>
      </c>
      <c r="N32" s="42">
        <v>2665</v>
      </c>
    </row>
    <row r="33" spans="1:14" ht="13.5">
      <c r="A33" s="7"/>
      <c r="B33" s="8"/>
      <c r="C33" s="9"/>
      <c r="D33" s="24"/>
      <c r="E33" s="37"/>
      <c r="F33" s="6"/>
      <c r="G33" s="38"/>
      <c r="H33" s="58"/>
      <c r="I33" s="9"/>
      <c r="J33" s="6"/>
      <c r="K33" s="38"/>
      <c r="L33" s="4"/>
      <c r="M33" s="4"/>
      <c r="N33" s="4"/>
    </row>
    <row r="34" spans="1:14" ht="13.5">
      <c r="A34" s="10" t="s">
        <v>23</v>
      </c>
      <c r="B34" s="11">
        <v>25</v>
      </c>
      <c r="C34" s="12" t="s">
        <v>22</v>
      </c>
      <c r="D34" s="23"/>
      <c r="E34" s="40"/>
      <c r="F34" s="13"/>
      <c r="G34" s="41">
        <f>K14+E34+E35</f>
        <v>615</v>
      </c>
      <c r="H34" s="23"/>
      <c r="I34" s="40">
        <v>4500</v>
      </c>
      <c r="J34" s="13"/>
      <c r="K34" s="41">
        <f>G34+I34+I35</f>
        <v>5115</v>
      </c>
      <c r="L34" s="42">
        <v>4893</v>
      </c>
      <c r="M34" s="43">
        <f>L34/K34</f>
        <v>0.9565982404692082</v>
      </c>
      <c r="N34" s="42">
        <v>4889</v>
      </c>
    </row>
    <row r="35" spans="1:14" ht="13.5">
      <c r="A35" s="7"/>
      <c r="B35" s="8"/>
      <c r="C35" s="9"/>
      <c r="D35" s="7"/>
      <c r="E35" s="9"/>
      <c r="F35" s="7"/>
      <c r="G35" s="9"/>
      <c r="H35" s="58"/>
      <c r="I35" s="9"/>
      <c r="J35" s="7"/>
      <c r="K35" s="9"/>
      <c r="L35" s="4"/>
      <c r="M35" s="4"/>
      <c r="N35" s="4"/>
    </row>
    <row r="36" spans="1:14" ht="13.5">
      <c r="A36" s="10" t="s">
        <v>23</v>
      </c>
      <c r="B36" s="11">
        <v>26</v>
      </c>
      <c r="C36" s="12" t="s">
        <v>22</v>
      </c>
      <c r="D36" s="10"/>
      <c r="E36" s="12"/>
      <c r="F36" s="13"/>
      <c r="G36" s="41">
        <f>K15+E36+E37</f>
        <v>551</v>
      </c>
      <c r="H36" s="23"/>
      <c r="I36" s="40">
        <v>4500</v>
      </c>
      <c r="J36" s="13"/>
      <c r="K36" s="41">
        <f>G36+I36+I37</f>
        <v>5051</v>
      </c>
      <c r="L36" s="42">
        <v>4205</v>
      </c>
      <c r="M36" s="43">
        <f>L36/K36</f>
        <v>0.8325084141754108</v>
      </c>
      <c r="N36" s="42">
        <v>4201</v>
      </c>
    </row>
    <row r="37" spans="1:14" ht="13.5">
      <c r="A37" s="7"/>
      <c r="B37" s="8"/>
      <c r="C37" s="9"/>
      <c r="D37" s="7"/>
      <c r="E37" s="9"/>
      <c r="F37" s="7"/>
      <c r="G37" s="9"/>
      <c r="H37" s="58"/>
      <c r="I37" s="9"/>
      <c r="J37" s="7"/>
      <c r="K37" s="9"/>
      <c r="L37" s="4"/>
      <c r="M37" s="4"/>
      <c r="N37" s="4"/>
    </row>
    <row r="38" spans="1:14" ht="13.5" hidden="1">
      <c r="A38" s="10" t="s">
        <v>23</v>
      </c>
      <c r="B38" s="11">
        <v>27</v>
      </c>
      <c r="C38" s="12" t="s">
        <v>22</v>
      </c>
      <c r="D38" s="10"/>
      <c r="E38" s="12"/>
      <c r="F38" s="13"/>
      <c r="G38" s="41">
        <f>K16+E38+E39</f>
        <v>0</v>
      </c>
      <c r="H38" s="23"/>
      <c r="I38" s="40"/>
      <c r="J38" s="13"/>
      <c r="K38" s="41">
        <f>G38+I38+I39</f>
        <v>0</v>
      </c>
      <c r="L38" s="42"/>
      <c r="M38" s="43" t="e">
        <f>L38/K38</f>
        <v>#DIV/0!</v>
      </c>
      <c r="N38" s="42"/>
    </row>
    <row r="39" spans="1:14" ht="13.5" hidden="1">
      <c r="A39" s="7"/>
      <c r="B39" s="8"/>
      <c r="C39" s="9"/>
      <c r="D39" s="7"/>
      <c r="E39" s="9"/>
      <c r="F39" s="7"/>
      <c r="G39" s="9"/>
      <c r="H39" s="58"/>
      <c r="I39" s="9"/>
      <c r="J39" s="7"/>
      <c r="K39" s="9"/>
      <c r="L39" s="4"/>
      <c r="M39" s="4"/>
      <c r="N39" s="4"/>
    </row>
    <row r="40" spans="1:8" ht="27" customHeight="1">
      <c r="A40" s="62"/>
      <c r="B40" s="62"/>
      <c r="C40" s="62"/>
      <c r="H40" s="33"/>
    </row>
    <row r="41" spans="1:14" ht="18.75" customHeight="1">
      <c r="A41" s="194" t="s">
        <v>22</v>
      </c>
      <c r="B41" s="195"/>
      <c r="C41" s="196"/>
      <c r="D41" s="3" t="s">
        <v>38</v>
      </c>
      <c r="E41" s="210" t="s">
        <v>50</v>
      </c>
      <c r="F41" s="211"/>
      <c r="G41" s="211"/>
      <c r="H41" s="211"/>
      <c r="I41" s="211"/>
      <c r="J41" s="211"/>
      <c r="K41" s="211"/>
      <c r="L41" s="211"/>
      <c r="M41" s="211"/>
      <c r="N41" s="212"/>
    </row>
    <row r="42" spans="1:14" ht="13.5">
      <c r="A42" s="197"/>
      <c r="B42" s="198"/>
      <c r="C42" s="199"/>
      <c r="D42" s="2"/>
      <c r="E42" s="3" t="s">
        <v>39</v>
      </c>
      <c r="F42" s="188" t="s">
        <v>47</v>
      </c>
      <c r="G42" s="189"/>
      <c r="H42" s="189"/>
      <c r="I42" s="189"/>
      <c r="J42" s="189"/>
      <c r="K42" s="189"/>
      <c r="L42" s="189"/>
      <c r="M42" s="189"/>
      <c r="N42" s="190"/>
    </row>
    <row r="43" spans="1:14" ht="14.25" thickBot="1">
      <c r="A43" s="200"/>
      <c r="B43" s="201"/>
      <c r="C43" s="202"/>
      <c r="D43" s="60" t="s">
        <v>36</v>
      </c>
      <c r="E43" s="60" t="s">
        <v>36</v>
      </c>
      <c r="F43" s="191"/>
      <c r="G43" s="192"/>
      <c r="H43" s="192"/>
      <c r="I43" s="192"/>
      <c r="J43" s="192"/>
      <c r="K43" s="192"/>
      <c r="L43" s="192"/>
      <c r="M43" s="192"/>
      <c r="N43" s="193"/>
    </row>
    <row r="44" spans="1:14" ht="24.75" customHeight="1" thickTop="1">
      <c r="A44" s="14" t="s">
        <v>23</v>
      </c>
      <c r="B44" s="15">
        <v>18</v>
      </c>
      <c r="C44" s="16" t="s">
        <v>22</v>
      </c>
      <c r="D44" s="44">
        <f>N20</f>
        <v>6464</v>
      </c>
      <c r="E44" s="34">
        <v>450</v>
      </c>
      <c r="F44" s="49" t="s">
        <v>102</v>
      </c>
      <c r="G44" s="100">
        <v>450</v>
      </c>
      <c r="H44" s="50"/>
      <c r="I44" s="48"/>
      <c r="J44" s="51"/>
      <c r="K44" s="100"/>
      <c r="L44" s="50"/>
      <c r="M44" s="48"/>
      <c r="N44" s="29"/>
    </row>
    <row r="45" spans="1:14" ht="24.75" customHeight="1">
      <c r="A45" s="14" t="s">
        <v>23</v>
      </c>
      <c r="B45" s="15">
        <v>19</v>
      </c>
      <c r="C45" s="16" t="s">
        <v>22</v>
      </c>
      <c r="D45" s="44">
        <f>N22</f>
        <v>6543</v>
      </c>
      <c r="E45" s="34"/>
      <c r="F45" s="49"/>
      <c r="G45" s="100"/>
      <c r="H45" s="50"/>
      <c r="I45" s="48"/>
      <c r="J45" s="51"/>
      <c r="K45" s="100"/>
      <c r="L45" s="50"/>
      <c r="M45" s="48"/>
      <c r="N45" s="29"/>
    </row>
    <row r="46" spans="1:14" ht="24.75" customHeight="1">
      <c r="A46" s="14" t="s">
        <v>23</v>
      </c>
      <c r="B46" s="15">
        <v>20</v>
      </c>
      <c r="C46" s="16" t="s">
        <v>22</v>
      </c>
      <c r="D46" s="44">
        <f>N24</f>
        <v>4504</v>
      </c>
      <c r="E46" s="34"/>
      <c r="F46" s="49"/>
      <c r="G46" s="100"/>
      <c r="H46" s="50"/>
      <c r="I46" s="48"/>
      <c r="J46" s="51"/>
      <c r="K46" s="100"/>
      <c r="L46" s="50"/>
      <c r="M46" s="48"/>
      <c r="N46" s="29"/>
    </row>
    <row r="47" spans="1:14" ht="24.75" customHeight="1">
      <c r="A47" s="14" t="s">
        <v>23</v>
      </c>
      <c r="B47" s="15">
        <v>21</v>
      </c>
      <c r="C47" s="16" t="s">
        <v>22</v>
      </c>
      <c r="D47" s="44">
        <f>N26</f>
        <v>6468</v>
      </c>
      <c r="E47" s="34"/>
      <c r="F47" s="49"/>
      <c r="G47" s="100"/>
      <c r="H47" s="50"/>
      <c r="I47" s="48"/>
      <c r="J47" s="51"/>
      <c r="K47" s="100"/>
      <c r="L47" s="50"/>
      <c r="M47" s="48"/>
      <c r="N47" s="29"/>
    </row>
    <row r="48" spans="1:14" ht="24.75" customHeight="1">
      <c r="A48" s="14" t="s">
        <v>23</v>
      </c>
      <c r="B48" s="15">
        <v>22</v>
      </c>
      <c r="C48" s="16" t="s">
        <v>22</v>
      </c>
      <c r="D48" s="44">
        <f>N28</f>
        <v>5610</v>
      </c>
      <c r="E48" s="34"/>
      <c r="F48" s="49"/>
      <c r="G48" s="100"/>
      <c r="H48" s="50"/>
      <c r="I48" s="48"/>
      <c r="J48" s="51"/>
      <c r="K48" s="100"/>
      <c r="L48" s="50"/>
      <c r="M48" s="48"/>
      <c r="N48" s="29"/>
    </row>
    <row r="49" spans="1:14" ht="24.75" customHeight="1">
      <c r="A49" s="14" t="s">
        <v>23</v>
      </c>
      <c r="B49" s="15">
        <v>23</v>
      </c>
      <c r="C49" s="16" t="s">
        <v>22</v>
      </c>
      <c r="D49" s="44">
        <f>N30</f>
        <v>4885</v>
      </c>
      <c r="E49" s="34">
        <v>2000</v>
      </c>
      <c r="F49" s="49" t="s">
        <v>118</v>
      </c>
      <c r="G49" s="100">
        <v>500</v>
      </c>
      <c r="H49" s="169" t="s">
        <v>119</v>
      </c>
      <c r="I49" s="101">
        <v>500</v>
      </c>
      <c r="J49" s="51" t="s">
        <v>114</v>
      </c>
      <c r="K49" s="100">
        <v>500</v>
      </c>
      <c r="L49" s="50" t="s">
        <v>130</v>
      </c>
      <c r="M49" s="101">
        <v>500</v>
      </c>
      <c r="N49" s="29"/>
    </row>
    <row r="50" spans="1:14" ht="24.75" customHeight="1">
      <c r="A50" s="14" t="s">
        <v>23</v>
      </c>
      <c r="B50" s="15">
        <v>24</v>
      </c>
      <c r="C50" s="16" t="s">
        <v>22</v>
      </c>
      <c r="D50" s="44">
        <f>N32</f>
        <v>2665</v>
      </c>
      <c r="E50" s="34">
        <v>1500</v>
      </c>
      <c r="F50" s="49" t="s">
        <v>118</v>
      </c>
      <c r="G50" s="100">
        <v>500</v>
      </c>
      <c r="H50" s="50" t="s">
        <v>114</v>
      </c>
      <c r="I50" s="101">
        <v>500</v>
      </c>
      <c r="J50" s="51" t="s">
        <v>120</v>
      </c>
      <c r="K50" s="100">
        <v>500</v>
      </c>
      <c r="L50" s="50"/>
      <c r="M50" s="48"/>
      <c r="N50" s="29"/>
    </row>
    <row r="51" spans="1:14" ht="24.75" customHeight="1">
      <c r="A51" s="14" t="s">
        <v>23</v>
      </c>
      <c r="B51" s="15">
        <v>25</v>
      </c>
      <c r="C51" s="16" t="s">
        <v>22</v>
      </c>
      <c r="D51" s="44">
        <f>N34</f>
        <v>4889</v>
      </c>
      <c r="E51" s="34">
        <v>1700</v>
      </c>
      <c r="F51" s="49" t="s">
        <v>118</v>
      </c>
      <c r="G51" s="173">
        <v>800</v>
      </c>
      <c r="H51" s="169" t="s">
        <v>119</v>
      </c>
      <c r="I51" s="101">
        <v>400</v>
      </c>
      <c r="J51" s="51" t="s">
        <v>120</v>
      </c>
      <c r="K51" s="100">
        <v>500</v>
      </c>
      <c r="L51" s="50"/>
      <c r="M51" s="48"/>
      <c r="N51" s="29"/>
    </row>
    <row r="52" spans="1:14" ht="24.75" customHeight="1">
      <c r="A52" s="14" t="s">
        <v>23</v>
      </c>
      <c r="B52" s="15">
        <v>26</v>
      </c>
      <c r="C52" s="16" t="s">
        <v>22</v>
      </c>
      <c r="D52" s="44">
        <f>N36</f>
        <v>4201</v>
      </c>
      <c r="E52" s="18">
        <v>2000</v>
      </c>
      <c r="F52" s="49" t="s">
        <v>118</v>
      </c>
      <c r="G52" s="101">
        <v>500</v>
      </c>
      <c r="H52" s="169" t="s">
        <v>119</v>
      </c>
      <c r="I52" s="126">
        <v>500</v>
      </c>
      <c r="J52" s="51" t="s">
        <v>120</v>
      </c>
      <c r="K52" s="126">
        <v>500</v>
      </c>
      <c r="L52" s="159" t="s">
        <v>114</v>
      </c>
      <c r="M52" s="126">
        <v>500</v>
      </c>
      <c r="N52" s="16"/>
    </row>
    <row r="53" spans="1:14" ht="24.75" customHeight="1" hidden="1">
      <c r="A53" s="14" t="s">
        <v>23</v>
      </c>
      <c r="B53" s="15">
        <v>27</v>
      </c>
      <c r="C53" s="16" t="s">
        <v>22</v>
      </c>
      <c r="D53" s="44">
        <f>N38</f>
        <v>0</v>
      </c>
      <c r="E53" s="114"/>
      <c r="F53" s="115"/>
      <c r="G53" s="48" t="s">
        <v>86</v>
      </c>
      <c r="H53" s="117"/>
      <c r="I53" s="103"/>
      <c r="J53" s="117"/>
      <c r="K53" s="103"/>
      <c r="L53" s="117"/>
      <c r="M53" s="103"/>
      <c r="N53" s="5"/>
    </row>
  </sheetData>
  <sheetProtection/>
  <mergeCells count="14">
    <mergeCell ref="G4:I4"/>
    <mergeCell ref="J4:J5"/>
    <mergeCell ref="M4:N6"/>
    <mergeCell ref="E41:N41"/>
    <mergeCell ref="F42:N43"/>
    <mergeCell ref="A1:C1"/>
    <mergeCell ref="A41:C43"/>
    <mergeCell ref="D18:E18"/>
    <mergeCell ref="F18:G18"/>
    <mergeCell ref="H18:I18"/>
    <mergeCell ref="J18:K18"/>
    <mergeCell ref="A4:C6"/>
    <mergeCell ref="A18:C19"/>
    <mergeCell ref="D4:F4"/>
  </mergeCells>
  <printOptions/>
  <pageMargins left="0.65" right="0.56" top="0.76" bottom="0.77" header="0.42" footer="0.37"/>
  <pageSetup fitToHeight="1" fitToWidth="1" horizontalDpi="300" verticalDpi="3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N53"/>
  <sheetViews>
    <sheetView zoomScale="80" zoomScaleNormal="80" zoomScalePageLayoutView="0" workbookViewId="0" topLeftCell="B17">
      <selection activeCell="J47" sqref="J47"/>
    </sheetView>
  </sheetViews>
  <sheetFormatPr defaultColWidth="9.00390625" defaultRowHeight="13.5"/>
  <cols>
    <col min="1" max="1" width="4.875" style="0" bestFit="1" customWidth="1"/>
    <col min="2" max="2" width="3.00390625" style="0" customWidth="1"/>
    <col min="3" max="3" width="4.875" style="0" bestFit="1" customWidth="1"/>
    <col min="10" max="10" width="8.00390625" style="0" customWidth="1"/>
    <col min="12" max="12" width="10.50390625" style="0" bestFit="1" customWidth="1"/>
    <col min="14" max="14" width="13.125" style="0" customWidth="1"/>
  </cols>
  <sheetData>
    <row r="1" spans="1:7" ht="17.25" customHeight="1">
      <c r="A1" s="213" t="s">
        <v>46</v>
      </c>
      <c r="B1" s="213"/>
      <c r="C1" s="213"/>
      <c r="D1" s="31" t="s">
        <v>74</v>
      </c>
      <c r="E1" s="1" t="s">
        <v>44</v>
      </c>
      <c r="F1" s="32" t="s">
        <v>75</v>
      </c>
      <c r="G1" s="5" t="s">
        <v>42</v>
      </c>
    </row>
    <row r="2" ht="7.5" customHeight="1"/>
    <row r="3" ht="6" customHeight="1"/>
    <row r="4" spans="1:14" ht="13.5">
      <c r="A4" s="221" t="s">
        <v>22</v>
      </c>
      <c r="B4" s="221"/>
      <c r="C4" s="221"/>
      <c r="D4" s="213" t="s">
        <v>0</v>
      </c>
      <c r="E4" s="213"/>
      <c r="F4" s="213"/>
      <c r="G4" s="213" t="s">
        <v>12</v>
      </c>
      <c r="H4" s="213"/>
      <c r="I4" s="213"/>
      <c r="J4" s="214" t="s">
        <v>14</v>
      </c>
      <c r="K4" s="3" t="s">
        <v>8</v>
      </c>
      <c r="L4" s="3" t="s">
        <v>10</v>
      </c>
      <c r="M4" s="188" t="s">
        <v>40</v>
      </c>
      <c r="N4" s="190"/>
    </row>
    <row r="5" spans="1:14" ht="13.5">
      <c r="A5" s="221"/>
      <c r="B5" s="221"/>
      <c r="C5" s="221"/>
      <c r="D5" s="3" t="s">
        <v>2</v>
      </c>
      <c r="E5" s="3" t="s">
        <v>4</v>
      </c>
      <c r="F5" s="3" t="s">
        <v>6</v>
      </c>
      <c r="G5" s="3" t="s">
        <v>2</v>
      </c>
      <c r="H5" s="3" t="s">
        <v>4</v>
      </c>
      <c r="I5" s="3" t="s">
        <v>6</v>
      </c>
      <c r="J5" s="215"/>
      <c r="K5" s="2"/>
      <c r="L5" s="2"/>
      <c r="M5" s="216"/>
      <c r="N5" s="217"/>
    </row>
    <row r="6" spans="1:14" ht="14.25" thickBot="1">
      <c r="A6" s="222"/>
      <c r="B6" s="222"/>
      <c r="C6" s="222"/>
      <c r="D6" s="60" t="s">
        <v>16</v>
      </c>
      <c r="E6" s="60" t="s">
        <v>16</v>
      </c>
      <c r="F6" s="60" t="s">
        <v>16</v>
      </c>
      <c r="G6" s="60" t="s">
        <v>16</v>
      </c>
      <c r="H6" s="60" t="s">
        <v>16</v>
      </c>
      <c r="I6" s="60" t="s">
        <v>16</v>
      </c>
      <c r="J6" s="60"/>
      <c r="K6" s="60" t="s">
        <v>18</v>
      </c>
      <c r="L6" s="60" t="s">
        <v>20</v>
      </c>
      <c r="M6" s="191"/>
      <c r="N6" s="193"/>
    </row>
    <row r="7" spans="1:14" ht="24.75" customHeight="1" thickTop="1">
      <c r="A7" s="14" t="s">
        <v>23</v>
      </c>
      <c r="B7" s="15">
        <v>18</v>
      </c>
      <c r="C7" s="16" t="s">
        <v>22</v>
      </c>
      <c r="D7" s="34">
        <v>69</v>
      </c>
      <c r="E7" s="34">
        <v>233</v>
      </c>
      <c r="F7" s="35">
        <f aca="true" t="shared" si="0" ref="F7:F16">D7+E7</f>
        <v>302</v>
      </c>
      <c r="G7" s="34">
        <v>34</v>
      </c>
      <c r="H7" s="34">
        <v>26</v>
      </c>
      <c r="I7" s="35">
        <f aca="true" t="shared" si="1" ref="I7:I16">G7+H7</f>
        <v>60</v>
      </c>
      <c r="J7" s="36">
        <f aca="true" t="shared" si="2" ref="J7:J16">G7/D7</f>
        <v>0.4927536231884058</v>
      </c>
      <c r="K7" s="34">
        <v>100</v>
      </c>
      <c r="L7" s="44">
        <f aca="true" t="shared" si="3" ref="L7:L16">K7*1000/G7</f>
        <v>2941.176470588235</v>
      </c>
      <c r="M7" s="232"/>
      <c r="N7" s="233"/>
    </row>
    <row r="8" spans="1:14" ht="24.75" customHeight="1">
      <c r="A8" s="14" t="s">
        <v>23</v>
      </c>
      <c r="B8" s="15">
        <v>19</v>
      </c>
      <c r="C8" s="16" t="s">
        <v>22</v>
      </c>
      <c r="D8" s="34">
        <v>183</v>
      </c>
      <c r="E8" s="34">
        <v>217</v>
      </c>
      <c r="F8" s="35">
        <f t="shared" si="0"/>
        <v>400</v>
      </c>
      <c r="G8" s="34">
        <v>136</v>
      </c>
      <c r="H8" s="34">
        <v>104</v>
      </c>
      <c r="I8" s="35">
        <f t="shared" si="1"/>
        <v>240</v>
      </c>
      <c r="J8" s="36">
        <f t="shared" si="2"/>
        <v>0.7431693989071039</v>
      </c>
      <c r="K8" s="34">
        <v>400</v>
      </c>
      <c r="L8" s="44">
        <f t="shared" si="3"/>
        <v>2941.176470588235</v>
      </c>
      <c r="M8" s="14"/>
      <c r="N8" s="16"/>
    </row>
    <row r="9" spans="1:14" ht="24.75" customHeight="1">
      <c r="A9" s="14" t="s">
        <v>23</v>
      </c>
      <c r="B9" s="15">
        <v>20</v>
      </c>
      <c r="C9" s="16" t="s">
        <v>22</v>
      </c>
      <c r="D9" s="34">
        <v>184</v>
      </c>
      <c r="E9" s="34">
        <v>202</v>
      </c>
      <c r="F9" s="35">
        <f t="shared" si="0"/>
        <v>386</v>
      </c>
      <c r="G9" s="34">
        <v>136</v>
      </c>
      <c r="H9" s="34">
        <v>108</v>
      </c>
      <c r="I9" s="35">
        <f t="shared" si="1"/>
        <v>244</v>
      </c>
      <c r="J9" s="36">
        <f t="shared" si="2"/>
        <v>0.7391304347826086</v>
      </c>
      <c r="K9" s="34">
        <v>400</v>
      </c>
      <c r="L9" s="44">
        <f t="shared" si="3"/>
        <v>2941.176470588235</v>
      </c>
      <c r="M9" s="14"/>
      <c r="N9" s="16"/>
    </row>
    <row r="10" spans="1:14" ht="24.75" customHeight="1">
      <c r="A10" s="14" t="s">
        <v>23</v>
      </c>
      <c r="B10" s="15">
        <v>21</v>
      </c>
      <c r="C10" s="16" t="s">
        <v>22</v>
      </c>
      <c r="D10" s="34">
        <v>244</v>
      </c>
      <c r="E10" s="34">
        <v>304</v>
      </c>
      <c r="F10" s="35">
        <f t="shared" si="0"/>
        <v>548</v>
      </c>
      <c r="G10" s="34">
        <v>172</v>
      </c>
      <c r="H10" s="34">
        <v>186</v>
      </c>
      <c r="I10" s="35">
        <f t="shared" si="1"/>
        <v>358</v>
      </c>
      <c r="J10" s="36">
        <f t="shared" si="2"/>
        <v>0.7049180327868853</v>
      </c>
      <c r="K10" s="34">
        <v>500</v>
      </c>
      <c r="L10" s="44">
        <f t="shared" si="3"/>
        <v>2906.9767441860463</v>
      </c>
      <c r="M10" s="14"/>
      <c r="N10" s="16"/>
    </row>
    <row r="11" spans="1:14" ht="24.75" customHeight="1">
      <c r="A11" s="14" t="s">
        <v>23</v>
      </c>
      <c r="B11" s="15">
        <v>22</v>
      </c>
      <c r="C11" s="16" t="s">
        <v>22</v>
      </c>
      <c r="D11" s="106">
        <v>270</v>
      </c>
      <c r="E11" s="106">
        <v>366</v>
      </c>
      <c r="F11" s="35">
        <f t="shared" si="0"/>
        <v>636</v>
      </c>
      <c r="G11" s="106">
        <v>177</v>
      </c>
      <c r="H11" s="106">
        <v>194</v>
      </c>
      <c r="I11" s="35">
        <f t="shared" si="1"/>
        <v>371</v>
      </c>
      <c r="J11" s="36">
        <f t="shared" si="2"/>
        <v>0.6555555555555556</v>
      </c>
      <c r="K11" s="34">
        <v>490</v>
      </c>
      <c r="L11" s="44">
        <f t="shared" si="3"/>
        <v>2768.361581920904</v>
      </c>
      <c r="M11" s="14"/>
      <c r="N11" s="16"/>
    </row>
    <row r="12" spans="1:14" ht="24.75" customHeight="1">
      <c r="A12" s="14" t="s">
        <v>23</v>
      </c>
      <c r="B12" s="15">
        <v>23</v>
      </c>
      <c r="C12" s="16" t="s">
        <v>22</v>
      </c>
      <c r="D12" s="34"/>
      <c r="E12" s="34"/>
      <c r="F12" s="35"/>
      <c r="G12" s="34"/>
      <c r="H12" s="34"/>
      <c r="I12" s="35"/>
      <c r="J12" s="36"/>
      <c r="K12" s="34"/>
      <c r="L12" s="44"/>
      <c r="M12" s="14"/>
      <c r="N12" s="16"/>
    </row>
    <row r="13" spans="1:14" ht="24.75" customHeight="1">
      <c r="A13" s="14" t="s">
        <v>91</v>
      </c>
      <c r="B13" s="15">
        <v>24</v>
      </c>
      <c r="C13" s="16" t="s">
        <v>93</v>
      </c>
      <c r="D13" s="127"/>
      <c r="E13" s="127"/>
      <c r="F13" s="35"/>
      <c r="G13" s="34"/>
      <c r="H13" s="34"/>
      <c r="I13" s="35"/>
      <c r="J13" s="36"/>
      <c r="K13" s="34"/>
      <c r="L13" s="44"/>
      <c r="M13" s="14"/>
      <c r="N13" s="16"/>
    </row>
    <row r="14" spans="1:14" ht="24.75" customHeight="1">
      <c r="A14" s="14" t="s">
        <v>91</v>
      </c>
      <c r="B14" s="15">
        <v>25</v>
      </c>
      <c r="C14" s="16" t="s">
        <v>93</v>
      </c>
      <c r="D14" s="127"/>
      <c r="E14" s="127"/>
      <c r="F14" s="35"/>
      <c r="G14" s="119"/>
      <c r="H14" s="119"/>
      <c r="I14" s="35"/>
      <c r="J14" s="36"/>
      <c r="K14" s="34"/>
      <c r="L14" s="44"/>
      <c r="M14" s="14" t="s">
        <v>86</v>
      </c>
      <c r="N14" s="16"/>
    </row>
    <row r="15" spans="1:14" ht="24.75" customHeight="1">
      <c r="A15" s="14" t="s">
        <v>91</v>
      </c>
      <c r="B15" s="15">
        <v>26</v>
      </c>
      <c r="C15" s="16" t="s">
        <v>93</v>
      </c>
      <c r="D15" s="127"/>
      <c r="E15" s="127"/>
      <c r="F15" s="35"/>
      <c r="G15" s="89"/>
      <c r="H15" s="89"/>
      <c r="I15" s="35"/>
      <c r="J15" s="36"/>
      <c r="K15" s="34"/>
      <c r="L15" s="44"/>
      <c r="M15" s="15"/>
      <c r="N15" s="16"/>
    </row>
    <row r="16" spans="1:14" ht="24.75" customHeight="1" hidden="1">
      <c r="A16" s="14" t="s">
        <v>91</v>
      </c>
      <c r="B16" s="15">
        <v>27</v>
      </c>
      <c r="C16" s="16" t="s">
        <v>93</v>
      </c>
      <c r="D16" s="127"/>
      <c r="E16" s="127"/>
      <c r="F16" s="35">
        <f t="shared" si="0"/>
        <v>0</v>
      </c>
      <c r="G16" s="89"/>
      <c r="H16" s="89"/>
      <c r="I16" s="35">
        <f t="shared" si="1"/>
        <v>0</v>
      </c>
      <c r="J16" s="36" t="e">
        <f t="shared" si="2"/>
        <v>#DIV/0!</v>
      </c>
      <c r="K16" s="34"/>
      <c r="L16" s="44" t="e">
        <f t="shared" si="3"/>
        <v>#DIV/0!</v>
      </c>
      <c r="M16" s="15"/>
      <c r="N16" s="16"/>
    </row>
    <row r="17" spans="1:3" ht="26.25" customHeight="1">
      <c r="A17" s="71"/>
      <c r="B17" s="71"/>
      <c r="C17" s="71"/>
    </row>
    <row r="18" spans="1:14" ht="13.5">
      <c r="A18" s="221" t="s">
        <v>22</v>
      </c>
      <c r="B18" s="221"/>
      <c r="C18" s="221"/>
      <c r="D18" s="203" t="s">
        <v>48</v>
      </c>
      <c r="E18" s="204"/>
      <c r="F18" s="203" t="s">
        <v>24</v>
      </c>
      <c r="G18" s="204"/>
      <c r="H18" s="203" t="s">
        <v>26</v>
      </c>
      <c r="I18" s="204"/>
      <c r="J18" s="203" t="s">
        <v>28</v>
      </c>
      <c r="K18" s="204"/>
      <c r="L18" s="3" t="s">
        <v>30</v>
      </c>
      <c r="M18" s="3" t="s">
        <v>32</v>
      </c>
      <c r="N18" s="3" t="s">
        <v>34</v>
      </c>
    </row>
    <row r="19" spans="1:14" ht="14.25" thickBot="1">
      <c r="A19" s="222"/>
      <c r="B19" s="222"/>
      <c r="C19" s="222"/>
      <c r="D19" s="69"/>
      <c r="E19" s="70" t="s">
        <v>18</v>
      </c>
      <c r="F19" s="69"/>
      <c r="G19" s="70" t="s">
        <v>18</v>
      </c>
      <c r="H19" s="69"/>
      <c r="I19" s="70" t="s">
        <v>18</v>
      </c>
      <c r="J19" s="69"/>
      <c r="K19" s="70" t="s">
        <v>18</v>
      </c>
      <c r="L19" s="60" t="s">
        <v>36</v>
      </c>
      <c r="M19" s="60"/>
      <c r="N19" s="60" t="s">
        <v>36</v>
      </c>
    </row>
    <row r="20" spans="1:14" ht="14.25" thickTop="1">
      <c r="A20" s="10" t="s">
        <v>23</v>
      </c>
      <c r="B20" s="11">
        <v>18</v>
      </c>
      <c r="C20" s="12" t="s">
        <v>22</v>
      </c>
      <c r="D20" s="23"/>
      <c r="E20" s="40"/>
      <c r="F20" s="13"/>
      <c r="G20" s="41">
        <f>K7+E20+E21</f>
        <v>100</v>
      </c>
      <c r="H20" s="23"/>
      <c r="I20" s="40">
        <v>1000</v>
      </c>
      <c r="J20" s="13"/>
      <c r="K20" s="41">
        <f>G20+I20+I21</f>
        <v>1100</v>
      </c>
      <c r="L20" s="42">
        <v>1073</v>
      </c>
      <c r="M20" s="43">
        <f>L20/K20</f>
        <v>0.9754545454545455</v>
      </c>
      <c r="N20" s="42">
        <v>948</v>
      </c>
    </row>
    <row r="21" spans="1:14" ht="13.5">
      <c r="A21" s="7"/>
      <c r="B21" s="8"/>
      <c r="C21" s="9"/>
      <c r="D21" s="24"/>
      <c r="E21" s="37"/>
      <c r="F21" s="6"/>
      <c r="G21" s="38"/>
      <c r="H21" s="24"/>
      <c r="I21" s="37"/>
      <c r="J21" s="6"/>
      <c r="K21" s="38"/>
      <c r="L21" s="39"/>
      <c r="M21" s="4"/>
      <c r="N21" s="39"/>
    </row>
    <row r="22" spans="1:14" ht="13.5">
      <c r="A22" s="10" t="s">
        <v>23</v>
      </c>
      <c r="B22" s="11">
        <v>19</v>
      </c>
      <c r="C22" s="12" t="s">
        <v>22</v>
      </c>
      <c r="D22" s="23"/>
      <c r="E22" s="40"/>
      <c r="F22" s="13"/>
      <c r="G22" s="41">
        <f>K8+E22+E23</f>
        <v>400</v>
      </c>
      <c r="H22" s="23"/>
      <c r="I22" s="40">
        <v>700</v>
      </c>
      <c r="J22" s="13"/>
      <c r="K22" s="41">
        <f>G22+I22+I23</f>
        <v>1100</v>
      </c>
      <c r="L22" s="42">
        <v>746</v>
      </c>
      <c r="M22" s="43">
        <f>L22/K22</f>
        <v>0.6781818181818182</v>
      </c>
      <c r="N22" s="42">
        <v>475</v>
      </c>
    </row>
    <row r="23" spans="1:14" ht="13.5">
      <c r="A23" s="7"/>
      <c r="B23" s="62"/>
      <c r="C23" s="9"/>
      <c r="D23" s="24"/>
      <c r="E23" s="37"/>
      <c r="F23" s="6"/>
      <c r="G23" s="38"/>
      <c r="H23" s="24"/>
      <c r="I23" s="37"/>
      <c r="J23" s="6"/>
      <c r="K23" s="38"/>
      <c r="L23" s="39"/>
      <c r="M23" s="4"/>
      <c r="N23" s="39"/>
    </row>
    <row r="24" spans="1:14" ht="13.5">
      <c r="A24" s="10" t="s">
        <v>23</v>
      </c>
      <c r="B24" s="11">
        <v>20</v>
      </c>
      <c r="C24" s="12" t="s">
        <v>22</v>
      </c>
      <c r="D24" s="23"/>
      <c r="E24" s="40"/>
      <c r="F24" s="13"/>
      <c r="G24" s="41">
        <f>K9+E24+E25</f>
        <v>400</v>
      </c>
      <c r="H24" s="23"/>
      <c r="I24" s="40">
        <v>500</v>
      </c>
      <c r="J24" s="13"/>
      <c r="K24" s="41">
        <f>G24+I24+I25</f>
        <v>900</v>
      </c>
      <c r="L24" s="42">
        <v>820</v>
      </c>
      <c r="M24" s="43">
        <f>L24/K24</f>
        <v>0.9111111111111111</v>
      </c>
      <c r="N24" s="42">
        <v>700</v>
      </c>
    </row>
    <row r="25" spans="1:14" ht="13.5">
      <c r="A25" s="61"/>
      <c r="B25" s="8"/>
      <c r="C25" s="63"/>
      <c r="D25" s="24"/>
      <c r="E25" s="37"/>
      <c r="F25" s="6"/>
      <c r="G25" s="38"/>
      <c r="H25" s="24"/>
      <c r="I25" s="37"/>
      <c r="J25" s="6"/>
      <c r="K25" s="38"/>
      <c r="L25" s="39"/>
      <c r="M25" s="4"/>
      <c r="N25" s="39"/>
    </row>
    <row r="26" spans="1:14" ht="13.5">
      <c r="A26" s="10" t="s">
        <v>23</v>
      </c>
      <c r="B26" s="11">
        <v>21</v>
      </c>
      <c r="C26" s="12" t="s">
        <v>22</v>
      </c>
      <c r="D26" s="23"/>
      <c r="E26" s="40"/>
      <c r="F26" s="13"/>
      <c r="G26" s="41">
        <f>K10+E26+E27</f>
        <v>500</v>
      </c>
      <c r="H26" s="23"/>
      <c r="I26" s="40">
        <v>300</v>
      </c>
      <c r="J26" s="13"/>
      <c r="K26" s="41">
        <f>G26+I26+I27</f>
        <v>800</v>
      </c>
      <c r="L26" s="42">
        <v>800</v>
      </c>
      <c r="M26" s="43">
        <f>L26/K26</f>
        <v>1</v>
      </c>
      <c r="N26" s="42">
        <v>783</v>
      </c>
    </row>
    <row r="27" spans="1:14" ht="13.5">
      <c r="A27" s="7"/>
      <c r="B27" s="62"/>
      <c r="C27" s="9"/>
      <c r="D27" s="24"/>
      <c r="E27" s="37"/>
      <c r="F27" s="6"/>
      <c r="G27" s="38"/>
      <c r="H27" s="58"/>
      <c r="I27" s="9"/>
      <c r="J27" s="6"/>
      <c r="K27" s="38"/>
      <c r="L27" s="4"/>
      <c r="M27" s="4"/>
      <c r="N27" s="4"/>
    </row>
    <row r="28" spans="1:14" ht="13.5">
      <c r="A28" s="10" t="s">
        <v>23</v>
      </c>
      <c r="B28" s="11">
        <v>22</v>
      </c>
      <c r="C28" s="12" t="s">
        <v>22</v>
      </c>
      <c r="D28" s="23"/>
      <c r="E28" s="40"/>
      <c r="F28" s="13"/>
      <c r="G28" s="41">
        <f>K11+E28+E29</f>
        <v>490</v>
      </c>
      <c r="H28" s="23"/>
      <c r="I28" s="40">
        <v>300</v>
      </c>
      <c r="J28" s="13"/>
      <c r="K28" s="41">
        <f>G28+I28+I29</f>
        <v>790</v>
      </c>
      <c r="L28" s="105">
        <v>790</v>
      </c>
      <c r="M28" s="104" t="s">
        <v>89</v>
      </c>
      <c r="N28" s="42">
        <v>760</v>
      </c>
    </row>
    <row r="29" spans="1:14" ht="13.5">
      <c r="A29" s="61"/>
      <c r="B29" s="8"/>
      <c r="C29" s="63"/>
      <c r="D29" s="7"/>
      <c r="E29" s="9"/>
      <c r="F29" s="7"/>
      <c r="G29" s="9"/>
      <c r="H29" s="24"/>
      <c r="I29" s="37"/>
      <c r="J29" s="6"/>
      <c r="K29" s="38"/>
      <c r="L29" s="39"/>
      <c r="M29" s="4"/>
      <c r="N29" s="39"/>
    </row>
    <row r="30" spans="1:14" ht="13.5">
      <c r="A30" s="10" t="s">
        <v>23</v>
      </c>
      <c r="B30" s="11">
        <v>23</v>
      </c>
      <c r="C30" s="12" t="s">
        <v>22</v>
      </c>
      <c r="D30" s="23"/>
      <c r="E30" s="40"/>
      <c r="F30" s="13"/>
      <c r="G30" s="41"/>
      <c r="H30" s="23"/>
      <c r="I30" s="40"/>
      <c r="J30" s="13"/>
      <c r="K30" s="41"/>
      <c r="L30" s="42"/>
      <c r="M30" s="43"/>
      <c r="N30" s="42"/>
    </row>
    <row r="31" spans="1:14" ht="13.5">
      <c r="A31" s="7"/>
      <c r="B31" s="8"/>
      <c r="C31" s="9"/>
      <c r="D31" s="24"/>
      <c r="E31" s="37"/>
      <c r="F31" s="6"/>
      <c r="G31" s="38"/>
      <c r="H31" s="58"/>
      <c r="I31" s="9"/>
      <c r="J31" s="7"/>
      <c r="K31" s="9"/>
      <c r="L31" s="4"/>
      <c r="M31" s="4"/>
      <c r="N31" s="4"/>
    </row>
    <row r="32" spans="1:14" ht="13.5">
      <c r="A32" s="10" t="s">
        <v>23</v>
      </c>
      <c r="B32" s="11">
        <v>24</v>
      </c>
      <c r="C32" s="12" t="s">
        <v>22</v>
      </c>
      <c r="D32" s="23"/>
      <c r="E32" s="40"/>
      <c r="F32" s="13"/>
      <c r="G32" s="41"/>
      <c r="H32" s="23"/>
      <c r="I32" s="40"/>
      <c r="J32" s="13"/>
      <c r="K32" s="41"/>
      <c r="L32" s="42"/>
      <c r="M32" s="104"/>
      <c r="N32" s="42"/>
    </row>
    <row r="33" spans="1:14" ht="13.5">
      <c r="A33" s="7"/>
      <c r="B33" s="8"/>
      <c r="C33" s="9"/>
      <c r="D33" s="7"/>
      <c r="E33" s="9"/>
      <c r="F33" s="7"/>
      <c r="G33" s="9"/>
      <c r="H33" s="58"/>
      <c r="I33" s="9"/>
      <c r="J33" s="6"/>
      <c r="K33" s="38"/>
      <c r="L33" s="4"/>
      <c r="M33" s="4"/>
      <c r="N33" s="4"/>
    </row>
    <row r="34" spans="1:14" ht="13.5">
      <c r="A34" s="10" t="s">
        <v>23</v>
      </c>
      <c r="B34" s="11">
        <v>25</v>
      </c>
      <c r="C34" s="12" t="s">
        <v>22</v>
      </c>
      <c r="D34" s="10"/>
      <c r="E34" s="12"/>
      <c r="F34" s="13"/>
      <c r="G34" s="41"/>
      <c r="H34" s="23"/>
      <c r="I34" s="40"/>
      <c r="J34" s="13"/>
      <c r="K34" s="41"/>
      <c r="L34" s="42"/>
      <c r="M34" s="43"/>
      <c r="N34" s="42"/>
    </row>
    <row r="35" spans="1:14" ht="13.5">
      <c r="A35" s="7"/>
      <c r="B35" s="8"/>
      <c r="C35" s="9"/>
      <c r="D35" s="7"/>
      <c r="E35" s="9"/>
      <c r="F35" s="7"/>
      <c r="G35" s="9"/>
      <c r="H35" s="58"/>
      <c r="I35" s="9"/>
      <c r="J35" s="7"/>
      <c r="K35" s="9"/>
      <c r="L35" s="4"/>
      <c r="M35" s="4"/>
      <c r="N35" s="4"/>
    </row>
    <row r="36" spans="1:14" ht="13.5">
      <c r="A36" s="10" t="s">
        <v>23</v>
      </c>
      <c r="B36" s="11">
        <v>26</v>
      </c>
      <c r="C36" s="12" t="s">
        <v>22</v>
      </c>
      <c r="D36" s="10"/>
      <c r="E36" s="12"/>
      <c r="F36" s="13"/>
      <c r="G36" s="41"/>
      <c r="H36" s="23"/>
      <c r="I36" s="40"/>
      <c r="J36" s="13"/>
      <c r="K36" s="41"/>
      <c r="L36" s="42"/>
      <c r="M36" s="43"/>
      <c r="N36" s="42"/>
    </row>
    <row r="37" spans="1:14" ht="13.5">
      <c r="A37" s="7"/>
      <c r="B37" s="8"/>
      <c r="C37" s="9"/>
      <c r="D37" s="7"/>
      <c r="E37" s="9"/>
      <c r="F37" s="7"/>
      <c r="G37" s="9"/>
      <c r="H37" s="58"/>
      <c r="I37" s="9"/>
      <c r="J37" s="7"/>
      <c r="K37" s="9"/>
      <c r="L37" s="4"/>
      <c r="M37" s="4"/>
      <c r="N37" s="4"/>
    </row>
    <row r="38" spans="1:14" ht="13.5" hidden="1">
      <c r="A38" s="10" t="s">
        <v>23</v>
      </c>
      <c r="B38" s="11">
        <v>27</v>
      </c>
      <c r="C38" s="12" t="s">
        <v>22</v>
      </c>
      <c r="D38" s="10"/>
      <c r="E38" s="12"/>
      <c r="F38" s="13"/>
      <c r="G38" s="41">
        <f>K16+E38+E39</f>
        <v>0</v>
      </c>
      <c r="H38" s="23"/>
      <c r="I38" s="40"/>
      <c r="J38" s="13"/>
      <c r="K38" s="41">
        <f>G38+I38+I39</f>
        <v>0</v>
      </c>
      <c r="L38" s="42"/>
      <c r="M38" s="43" t="e">
        <f>L38/K38</f>
        <v>#DIV/0!</v>
      </c>
      <c r="N38" s="42"/>
    </row>
    <row r="39" spans="1:14" ht="13.5" hidden="1">
      <c r="A39" s="7"/>
      <c r="B39" s="8"/>
      <c r="C39" s="9"/>
      <c r="D39" s="7"/>
      <c r="E39" s="9"/>
      <c r="F39" s="7"/>
      <c r="G39" s="9"/>
      <c r="H39" s="58"/>
      <c r="I39" s="9"/>
      <c r="J39" s="7"/>
      <c r="K39" s="9"/>
      <c r="L39" s="4"/>
      <c r="M39" s="4"/>
      <c r="N39" s="4"/>
    </row>
    <row r="40" spans="1:8" ht="27" customHeight="1">
      <c r="A40" s="62"/>
      <c r="B40" s="62"/>
      <c r="C40" s="62"/>
      <c r="H40" s="33"/>
    </row>
    <row r="41" spans="1:14" ht="18.75" customHeight="1">
      <c r="A41" s="194" t="s">
        <v>22</v>
      </c>
      <c r="B41" s="195"/>
      <c r="C41" s="196"/>
      <c r="D41" s="3" t="s">
        <v>38</v>
      </c>
      <c r="E41" s="210" t="s">
        <v>50</v>
      </c>
      <c r="F41" s="211"/>
      <c r="G41" s="211"/>
      <c r="H41" s="211"/>
      <c r="I41" s="211"/>
      <c r="J41" s="211"/>
      <c r="K41" s="211"/>
      <c r="L41" s="211"/>
      <c r="M41" s="211"/>
      <c r="N41" s="212"/>
    </row>
    <row r="42" spans="1:14" ht="13.5">
      <c r="A42" s="197"/>
      <c r="B42" s="198"/>
      <c r="C42" s="199"/>
      <c r="D42" s="2"/>
      <c r="E42" s="3" t="s">
        <v>39</v>
      </c>
      <c r="F42" s="188" t="s">
        <v>47</v>
      </c>
      <c r="G42" s="189"/>
      <c r="H42" s="189"/>
      <c r="I42" s="189"/>
      <c r="J42" s="189"/>
      <c r="K42" s="189"/>
      <c r="L42" s="189"/>
      <c r="M42" s="189"/>
      <c r="N42" s="190"/>
    </row>
    <row r="43" spans="1:14" ht="14.25" thickBot="1">
      <c r="A43" s="200"/>
      <c r="B43" s="201"/>
      <c r="C43" s="202"/>
      <c r="D43" s="60" t="s">
        <v>36</v>
      </c>
      <c r="E43" s="60" t="s">
        <v>36</v>
      </c>
      <c r="F43" s="191"/>
      <c r="G43" s="192"/>
      <c r="H43" s="192"/>
      <c r="I43" s="192"/>
      <c r="J43" s="192"/>
      <c r="K43" s="192"/>
      <c r="L43" s="192"/>
      <c r="M43" s="192"/>
      <c r="N43" s="193"/>
    </row>
    <row r="44" spans="1:14" ht="24.75" customHeight="1" thickTop="1">
      <c r="A44" s="14" t="s">
        <v>23</v>
      </c>
      <c r="B44" s="15">
        <v>18</v>
      </c>
      <c r="C44" s="16" t="s">
        <v>22</v>
      </c>
      <c r="D44" s="44">
        <f>N20</f>
        <v>948</v>
      </c>
      <c r="E44" s="34">
        <v>159</v>
      </c>
      <c r="F44" s="49" t="s">
        <v>121</v>
      </c>
      <c r="G44" s="100">
        <v>100</v>
      </c>
      <c r="H44" s="50" t="s">
        <v>122</v>
      </c>
      <c r="I44" s="101">
        <v>59</v>
      </c>
      <c r="J44" s="51"/>
      <c r="K44" s="47"/>
      <c r="L44" s="50"/>
      <c r="M44" s="48"/>
      <c r="N44" s="29"/>
    </row>
    <row r="45" spans="1:14" ht="24.75" customHeight="1">
      <c r="A45" s="14" t="s">
        <v>23</v>
      </c>
      <c r="B45" s="15">
        <v>19</v>
      </c>
      <c r="C45" s="16" t="s">
        <v>22</v>
      </c>
      <c r="D45" s="44">
        <f>N22</f>
        <v>475</v>
      </c>
      <c r="E45" s="34"/>
      <c r="F45" s="49"/>
      <c r="G45" s="47"/>
      <c r="H45" s="50"/>
      <c r="I45" s="48"/>
      <c r="J45" s="51"/>
      <c r="K45" s="47"/>
      <c r="L45" s="50"/>
      <c r="M45" s="48"/>
      <c r="N45" s="29"/>
    </row>
    <row r="46" spans="1:14" ht="24.75" customHeight="1">
      <c r="A46" s="14" t="s">
        <v>23</v>
      </c>
      <c r="B46" s="15">
        <v>20</v>
      </c>
      <c r="C46" s="16" t="s">
        <v>22</v>
      </c>
      <c r="D46" s="44">
        <f>N24</f>
        <v>700</v>
      </c>
      <c r="E46" s="34"/>
      <c r="F46" s="49"/>
      <c r="G46" s="47"/>
      <c r="H46" s="50"/>
      <c r="I46" s="48"/>
      <c r="J46" s="51"/>
      <c r="K46" s="47"/>
      <c r="L46" s="50"/>
      <c r="M46" s="48"/>
      <c r="N46" s="29"/>
    </row>
    <row r="47" spans="1:14" ht="24.75" customHeight="1">
      <c r="A47" s="14" t="s">
        <v>23</v>
      </c>
      <c r="B47" s="15">
        <v>21</v>
      </c>
      <c r="C47" s="16" t="s">
        <v>22</v>
      </c>
      <c r="D47" s="44">
        <f>N26</f>
        <v>783</v>
      </c>
      <c r="E47" s="34">
        <v>283</v>
      </c>
      <c r="F47" s="49" t="s">
        <v>121</v>
      </c>
      <c r="G47" s="100">
        <v>120</v>
      </c>
      <c r="H47" s="50" t="s">
        <v>122</v>
      </c>
      <c r="I47" s="101">
        <v>80</v>
      </c>
      <c r="J47" s="237" t="s">
        <v>126</v>
      </c>
      <c r="K47" s="100">
        <v>83</v>
      </c>
      <c r="L47" s="50"/>
      <c r="M47" s="48"/>
      <c r="N47" s="29"/>
    </row>
    <row r="48" spans="1:14" ht="24.75" customHeight="1">
      <c r="A48" s="14" t="s">
        <v>23</v>
      </c>
      <c r="B48" s="15">
        <v>22</v>
      </c>
      <c r="C48" s="16" t="s">
        <v>22</v>
      </c>
      <c r="D48" s="44">
        <f>N28</f>
        <v>760</v>
      </c>
      <c r="E48" s="34"/>
      <c r="F48" s="49"/>
      <c r="G48" s="47"/>
      <c r="H48" s="50"/>
      <c r="I48" s="48"/>
      <c r="J48" s="51"/>
      <c r="K48" s="47"/>
      <c r="L48" s="50"/>
      <c r="M48" s="48"/>
      <c r="N48" s="29"/>
    </row>
    <row r="49" spans="1:14" ht="24.75" customHeight="1">
      <c r="A49" s="14" t="s">
        <v>23</v>
      </c>
      <c r="B49" s="15">
        <v>23</v>
      </c>
      <c r="C49" s="16" t="s">
        <v>22</v>
      </c>
      <c r="D49" s="44"/>
      <c r="E49" s="34"/>
      <c r="F49" s="49"/>
      <c r="G49" s="47"/>
      <c r="H49" s="50"/>
      <c r="I49" s="48"/>
      <c r="J49" s="51"/>
      <c r="K49" s="47"/>
      <c r="L49" s="50"/>
      <c r="M49" s="48"/>
      <c r="N49" s="29"/>
    </row>
    <row r="50" spans="1:14" ht="24.75" customHeight="1">
      <c r="A50" s="14" t="s">
        <v>23</v>
      </c>
      <c r="B50" s="15">
        <v>24</v>
      </c>
      <c r="C50" s="16" t="s">
        <v>22</v>
      </c>
      <c r="D50" s="44"/>
      <c r="E50" s="34"/>
      <c r="F50" s="49"/>
      <c r="G50" s="47"/>
      <c r="H50" s="50"/>
      <c r="I50" s="48"/>
      <c r="J50" s="51"/>
      <c r="K50" s="47"/>
      <c r="L50" s="50"/>
      <c r="M50" s="48"/>
      <c r="N50" s="29"/>
    </row>
    <row r="51" spans="1:14" ht="24.75" customHeight="1">
      <c r="A51" s="14" t="s">
        <v>23</v>
      </c>
      <c r="B51" s="15">
        <v>25</v>
      </c>
      <c r="C51" s="16" t="s">
        <v>22</v>
      </c>
      <c r="D51" s="44"/>
      <c r="E51" s="34"/>
      <c r="F51" s="49"/>
      <c r="G51" s="47"/>
      <c r="H51" s="50"/>
      <c r="I51" s="48"/>
      <c r="J51" s="51"/>
      <c r="K51" s="47"/>
      <c r="L51" s="50"/>
      <c r="M51" s="48"/>
      <c r="N51" s="29"/>
    </row>
    <row r="52" spans="1:14" ht="24.75" customHeight="1">
      <c r="A52" s="14" t="s">
        <v>23</v>
      </c>
      <c r="B52" s="15">
        <v>26</v>
      </c>
      <c r="C52" s="16" t="s">
        <v>22</v>
      </c>
      <c r="D52" s="44"/>
      <c r="E52" s="114"/>
      <c r="F52" s="115"/>
      <c r="G52" s="103"/>
      <c r="H52" s="117"/>
      <c r="I52" s="103"/>
      <c r="J52" s="117"/>
      <c r="K52" s="103"/>
      <c r="L52" s="117"/>
      <c r="M52" s="103"/>
      <c r="N52" s="5"/>
    </row>
    <row r="53" spans="1:14" ht="24.75" customHeight="1" hidden="1">
      <c r="A53" s="14" t="s">
        <v>23</v>
      </c>
      <c r="B53" s="15">
        <v>27</v>
      </c>
      <c r="C53" s="16" t="s">
        <v>22</v>
      </c>
      <c r="D53" s="44">
        <f>N38</f>
        <v>0</v>
      </c>
      <c r="E53" s="114"/>
      <c r="F53" s="115"/>
      <c r="G53" s="103"/>
      <c r="H53" s="117"/>
      <c r="I53" s="103"/>
      <c r="J53" s="117"/>
      <c r="K53" s="103"/>
      <c r="L53" s="117"/>
      <c r="M53" s="103"/>
      <c r="N53" s="5"/>
    </row>
  </sheetData>
  <sheetProtection/>
  <mergeCells count="15">
    <mergeCell ref="M7:N7"/>
    <mergeCell ref="M4:N6"/>
    <mergeCell ref="E41:N41"/>
    <mergeCell ref="F42:N43"/>
    <mergeCell ref="H18:I18"/>
    <mergeCell ref="J18:K18"/>
    <mergeCell ref="J4:J5"/>
    <mergeCell ref="A1:C1"/>
    <mergeCell ref="A41:C43"/>
    <mergeCell ref="D18:E18"/>
    <mergeCell ref="F18:G18"/>
    <mergeCell ref="A4:C6"/>
    <mergeCell ref="A18:C19"/>
    <mergeCell ref="D4:F4"/>
    <mergeCell ref="G4:I4"/>
  </mergeCells>
  <printOptions/>
  <pageMargins left="0.65" right="0.56" top="0.76" bottom="0.77" header="0.42" footer="0.37"/>
  <pageSetup fitToHeight="1" fitToWidth="1"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P59"/>
  <sheetViews>
    <sheetView zoomScale="80" zoomScaleNormal="80" zoomScalePageLayoutView="0" workbookViewId="0" topLeftCell="A26">
      <selection activeCell="K59" sqref="K59"/>
    </sheetView>
  </sheetViews>
  <sheetFormatPr defaultColWidth="9.00390625" defaultRowHeight="13.5"/>
  <cols>
    <col min="1" max="1" width="4.875" style="0" bestFit="1" customWidth="1"/>
    <col min="2" max="2" width="3.00390625" style="0" customWidth="1"/>
    <col min="3" max="3" width="4.875" style="0" bestFit="1" customWidth="1"/>
    <col min="7" max="7" width="9.00390625" style="91" customWidth="1"/>
    <col min="10" max="10" width="12.375" style="0" customWidth="1"/>
    <col min="12" max="12" width="12.625" style="0" customWidth="1"/>
    <col min="14" max="14" width="17.875" style="0" customWidth="1"/>
  </cols>
  <sheetData>
    <row r="1" spans="1:7" ht="17.25" customHeight="1">
      <c r="A1" s="213" t="s">
        <v>46</v>
      </c>
      <c r="B1" s="213"/>
      <c r="C1" s="213"/>
      <c r="D1" s="31" t="s">
        <v>76</v>
      </c>
      <c r="E1" s="1" t="s">
        <v>45</v>
      </c>
      <c r="F1" s="32" t="s">
        <v>77</v>
      </c>
      <c r="G1" s="90" t="s">
        <v>43</v>
      </c>
    </row>
    <row r="2" ht="7.5" customHeight="1"/>
    <row r="3" ht="6" customHeight="1"/>
    <row r="4" spans="1:14" ht="13.5">
      <c r="A4" s="221" t="s">
        <v>22</v>
      </c>
      <c r="B4" s="221"/>
      <c r="C4" s="221"/>
      <c r="D4" s="213" t="s">
        <v>1</v>
      </c>
      <c r="E4" s="213"/>
      <c r="F4" s="213"/>
      <c r="G4" s="213" t="s">
        <v>13</v>
      </c>
      <c r="H4" s="213"/>
      <c r="I4" s="213"/>
      <c r="J4" s="214" t="s">
        <v>15</v>
      </c>
      <c r="K4" s="3" t="s">
        <v>9</v>
      </c>
      <c r="L4" s="3" t="s">
        <v>11</v>
      </c>
      <c r="M4" s="188" t="s">
        <v>41</v>
      </c>
      <c r="N4" s="190"/>
    </row>
    <row r="5" spans="1:14" ht="13.5">
      <c r="A5" s="221"/>
      <c r="B5" s="221"/>
      <c r="C5" s="221"/>
      <c r="D5" s="3" t="s">
        <v>3</v>
      </c>
      <c r="E5" s="3" t="s">
        <v>5</v>
      </c>
      <c r="F5" s="3" t="s">
        <v>7</v>
      </c>
      <c r="G5" s="92" t="s">
        <v>3</v>
      </c>
      <c r="H5" s="3" t="s">
        <v>5</v>
      </c>
      <c r="I5" s="3" t="s">
        <v>7</v>
      </c>
      <c r="J5" s="215"/>
      <c r="K5" s="2"/>
      <c r="L5" s="2"/>
      <c r="M5" s="216"/>
      <c r="N5" s="217"/>
    </row>
    <row r="6" spans="1:14" ht="14.25" thickBot="1">
      <c r="A6" s="222"/>
      <c r="B6" s="222"/>
      <c r="C6" s="222"/>
      <c r="D6" s="60" t="s">
        <v>17</v>
      </c>
      <c r="E6" s="60" t="s">
        <v>17</v>
      </c>
      <c r="F6" s="60" t="s">
        <v>17</v>
      </c>
      <c r="G6" s="93" t="s">
        <v>17</v>
      </c>
      <c r="H6" s="60" t="s">
        <v>17</v>
      </c>
      <c r="I6" s="60" t="s">
        <v>17</v>
      </c>
      <c r="J6" s="60"/>
      <c r="K6" s="60" t="s">
        <v>19</v>
      </c>
      <c r="L6" s="60" t="s">
        <v>21</v>
      </c>
      <c r="M6" s="191"/>
      <c r="N6" s="193"/>
    </row>
    <row r="7" spans="1:14" ht="24.75" customHeight="1" thickTop="1">
      <c r="A7" s="14" t="s">
        <v>23</v>
      </c>
      <c r="B7" s="15">
        <v>18</v>
      </c>
      <c r="C7" s="16" t="s">
        <v>22</v>
      </c>
      <c r="D7" s="17">
        <v>2594</v>
      </c>
      <c r="E7" s="17">
        <v>2322</v>
      </c>
      <c r="F7" s="18">
        <f aca="true" t="shared" si="0" ref="F7:F15">D7+E7</f>
        <v>4916</v>
      </c>
      <c r="G7" s="17">
        <v>2310</v>
      </c>
      <c r="H7" s="17">
        <v>975</v>
      </c>
      <c r="I7" s="18">
        <f aca="true" t="shared" si="1" ref="I7:I15">G7+H7</f>
        <v>3285</v>
      </c>
      <c r="J7" s="19">
        <f aca="true" t="shared" si="2" ref="J7:J15">G7/D7</f>
        <v>0.8905165767154973</v>
      </c>
      <c r="K7" s="17">
        <v>7151</v>
      </c>
      <c r="L7" s="44">
        <f aca="true" t="shared" si="3" ref="L7:L15">K7*1000/G7</f>
        <v>3095.6709956709956</v>
      </c>
      <c r="M7" s="59" t="s">
        <v>85</v>
      </c>
      <c r="N7" s="16"/>
    </row>
    <row r="8" spans="1:14" ht="24.75" customHeight="1">
      <c r="A8" s="14" t="s">
        <v>23</v>
      </c>
      <c r="B8" s="15">
        <v>19</v>
      </c>
      <c r="C8" s="16" t="s">
        <v>22</v>
      </c>
      <c r="D8" s="17">
        <v>3384</v>
      </c>
      <c r="E8" s="17">
        <v>2601</v>
      </c>
      <c r="F8" s="18">
        <f t="shared" si="0"/>
        <v>5985</v>
      </c>
      <c r="G8" s="17">
        <v>3311</v>
      </c>
      <c r="H8" s="17">
        <v>1335</v>
      </c>
      <c r="I8" s="18">
        <f t="shared" si="1"/>
        <v>4646</v>
      </c>
      <c r="J8" s="19">
        <f t="shared" si="2"/>
        <v>0.9784278959810875</v>
      </c>
      <c r="K8" s="17">
        <v>9830</v>
      </c>
      <c r="L8" s="44">
        <f t="shared" si="3"/>
        <v>2968.8915735427363</v>
      </c>
      <c r="M8" s="59" t="s">
        <v>99</v>
      </c>
      <c r="N8" s="16"/>
    </row>
    <row r="9" spans="1:14" ht="24.75" customHeight="1">
      <c r="A9" s="14" t="s">
        <v>23</v>
      </c>
      <c r="B9" s="15">
        <v>20</v>
      </c>
      <c r="C9" s="16" t="s">
        <v>22</v>
      </c>
      <c r="D9" s="17">
        <v>1464</v>
      </c>
      <c r="E9" s="17">
        <v>1428</v>
      </c>
      <c r="F9" s="18">
        <f t="shared" si="0"/>
        <v>2892</v>
      </c>
      <c r="G9" s="17">
        <v>1448</v>
      </c>
      <c r="H9" s="17">
        <v>570</v>
      </c>
      <c r="I9" s="18">
        <f t="shared" si="1"/>
        <v>2018</v>
      </c>
      <c r="J9" s="19">
        <f t="shared" si="2"/>
        <v>0.9890710382513661</v>
      </c>
      <c r="K9" s="17">
        <v>4039</v>
      </c>
      <c r="L9" s="44">
        <f t="shared" si="3"/>
        <v>2789.3646408839777</v>
      </c>
      <c r="M9" s="14" t="s">
        <v>57</v>
      </c>
      <c r="N9" s="16"/>
    </row>
    <row r="10" spans="1:14" ht="24.75" customHeight="1">
      <c r="A10" s="14" t="s">
        <v>23</v>
      </c>
      <c r="B10" s="15">
        <v>21</v>
      </c>
      <c r="C10" s="16" t="s">
        <v>22</v>
      </c>
      <c r="D10" s="34">
        <v>3036</v>
      </c>
      <c r="E10" s="34">
        <v>3226</v>
      </c>
      <c r="F10" s="18">
        <f t="shared" si="0"/>
        <v>6262</v>
      </c>
      <c r="G10" s="34">
        <v>2997</v>
      </c>
      <c r="H10" s="34">
        <v>1125</v>
      </c>
      <c r="I10" s="18">
        <f t="shared" si="1"/>
        <v>4122</v>
      </c>
      <c r="J10" s="19">
        <f t="shared" si="2"/>
        <v>0.9871541501976284</v>
      </c>
      <c r="K10" s="34">
        <v>8573</v>
      </c>
      <c r="L10" s="44">
        <f t="shared" si="3"/>
        <v>2860.5271938605274</v>
      </c>
      <c r="M10" s="14" t="s">
        <v>57</v>
      </c>
      <c r="N10" s="16"/>
    </row>
    <row r="11" spans="1:14" ht="24.75" customHeight="1">
      <c r="A11" s="14" t="s">
        <v>23</v>
      </c>
      <c r="B11" s="15">
        <v>22</v>
      </c>
      <c r="C11" s="16" t="s">
        <v>22</v>
      </c>
      <c r="D11" s="17">
        <v>2493</v>
      </c>
      <c r="E11" s="17">
        <v>1994</v>
      </c>
      <c r="F11" s="35">
        <f t="shared" si="0"/>
        <v>4487</v>
      </c>
      <c r="G11" s="17">
        <v>2460</v>
      </c>
      <c r="H11" s="17">
        <v>925</v>
      </c>
      <c r="I11" s="35">
        <f t="shared" si="1"/>
        <v>3385</v>
      </c>
      <c r="J11" s="36">
        <f t="shared" si="2"/>
        <v>0.98676293622142</v>
      </c>
      <c r="K11" s="17">
        <v>7138</v>
      </c>
      <c r="L11" s="44">
        <f t="shared" si="3"/>
        <v>2901.6260162601625</v>
      </c>
      <c r="M11" s="14" t="s">
        <v>57</v>
      </c>
      <c r="N11" s="16"/>
    </row>
    <row r="12" spans="1:14" ht="24.75" customHeight="1">
      <c r="A12" s="14" t="s">
        <v>23</v>
      </c>
      <c r="B12" s="15">
        <v>23</v>
      </c>
      <c r="C12" s="16" t="s">
        <v>22</v>
      </c>
      <c r="D12" s="34">
        <v>695</v>
      </c>
      <c r="E12" s="34">
        <v>932</v>
      </c>
      <c r="F12" s="18">
        <f t="shared" si="0"/>
        <v>1627</v>
      </c>
      <c r="G12" s="34">
        <v>674</v>
      </c>
      <c r="H12" s="34">
        <v>300</v>
      </c>
      <c r="I12" s="18">
        <f t="shared" si="1"/>
        <v>974</v>
      </c>
      <c r="J12" s="19">
        <f t="shared" si="2"/>
        <v>0.9697841726618706</v>
      </c>
      <c r="K12" s="34">
        <v>1760</v>
      </c>
      <c r="L12" s="44">
        <f t="shared" si="3"/>
        <v>2611.2759643916916</v>
      </c>
      <c r="M12" s="14" t="s">
        <v>57</v>
      </c>
      <c r="N12" s="16"/>
    </row>
    <row r="13" spans="1:14" ht="24.75" customHeight="1">
      <c r="A13" s="14" t="s">
        <v>91</v>
      </c>
      <c r="B13" s="15">
        <v>24</v>
      </c>
      <c r="C13" s="16" t="s">
        <v>93</v>
      </c>
      <c r="D13" s="34">
        <v>845</v>
      </c>
      <c r="E13" s="34">
        <v>1173</v>
      </c>
      <c r="F13" s="35">
        <f t="shared" si="0"/>
        <v>2018</v>
      </c>
      <c r="G13" s="34">
        <v>823</v>
      </c>
      <c r="H13" s="34">
        <v>317</v>
      </c>
      <c r="I13" s="35">
        <f t="shared" si="1"/>
        <v>1140</v>
      </c>
      <c r="J13" s="36">
        <f t="shared" si="2"/>
        <v>0.9739644970414201</v>
      </c>
      <c r="K13" s="34">
        <v>1902</v>
      </c>
      <c r="L13" s="44">
        <f t="shared" si="3"/>
        <v>2311.0571081409475</v>
      </c>
      <c r="M13" s="14" t="s">
        <v>57</v>
      </c>
      <c r="N13" s="16"/>
    </row>
    <row r="14" spans="1:14" ht="24.75" customHeight="1">
      <c r="A14" s="14" t="s">
        <v>91</v>
      </c>
      <c r="B14" s="15">
        <v>25</v>
      </c>
      <c r="C14" s="16" t="s">
        <v>93</v>
      </c>
      <c r="D14" s="34">
        <v>1355</v>
      </c>
      <c r="E14" s="34">
        <v>2236</v>
      </c>
      <c r="F14" s="34">
        <f t="shared" si="0"/>
        <v>3591</v>
      </c>
      <c r="G14" s="34">
        <v>1337</v>
      </c>
      <c r="H14" s="34">
        <v>514</v>
      </c>
      <c r="I14" s="34">
        <f t="shared" si="1"/>
        <v>1851</v>
      </c>
      <c r="J14" s="36">
        <f t="shared" si="2"/>
        <v>0.9867158671586715</v>
      </c>
      <c r="K14" s="34">
        <v>3582</v>
      </c>
      <c r="L14" s="44">
        <f t="shared" si="3"/>
        <v>2679.1323859386684</v>
      </c>
      <c r="M14" s="14" t="s">
        <v>57</v>
      </c>
      <c r="N14" s="16"/>
    </row>
    <row r="15" spans="1:14" ht="24.75" customHeight="1">
      <c r="A15" s="14" t="s">
        <v>91</v>
      </c>
      <c r="B15" s="15">
        <v>26</v>
      </c>
      <c r="C15" s="16" t="s">
        <v>93</v>
      </c>
      <c r="D15" s="34">
        <v>2061</v>
      </c>
      <c r="E15" s="34">
        <v>2343</v>
      </c>
      <c r="F15" s="34">
        <f t="shared" si="0"/>
        <v>4404</v>
      </c>
      <c r="G15" s="34">
        <v>2003</v>
      </c>
      <c r="H15" s="34">
        <v>671</v>
      </c>
      <c r="I15" s="34">
        <f t="shared" si="1"/>
        <v>2674</v>
      </c>
      <c r="J15" s="36">
        <f t="shared" si="2"/>
        <v>0.9718583212032994</v>
      </c>
      <c r="K15" s="34">
        <v>5880</v>
      </c>
      <c r="L15" s="44">
        <f t="shared" si="3"/>
        <v>2935.5966050923616</v>
      </c>
      <c r="M15" s="14" t="s">
        <v>57</v>
      </c>
      <c r="N15" s="16"/>
    </row>
    <row r="16" spans="1:14" ht="24.75" customHeight="1" hidden="1">
      <c r="A16" s="14" t="s">
        <v>91</v>
      </c>
      <c r="B16" s="15">
        <v>27</v>
      </c>
      <c r="C16" s="16" t="s">
        <v>93</v>
      </c>
      <c r="D16" s="34"/>
      <c r="E16" s="34"/>
      <c r="F16" s="34">
        <f>D16+E16</f>
        <v>0</v>
      </c>
      <c r="G16" s="34"/>
      <c r="H16" s="34"/>
      <c r="I16" s="34">
        <f>G16+H16</f>
        <v>0</v>
      </c>
      <c r="J16" s="36" t="e">
        <f>G16/D16</f>
        <v>#DIV/0!</v>
      </c>
      <c r="K16" s="34"/>
      <c r="L16" s="44" t="e">
        <f>K16*1000/G16</f>
        <v>#DIV/0!</v>
      </c>
      <c r="M16" s="14" t="s">
        <v>57</v>
      </c>
      <c r="N16" s="16"/>
    </row>
    <row r="17" spans="1:3" ht="26.25" customHeight="1">
      <c r="A17" s="71"/>
      <c r="B17" s="71"/>
      <c r="C17" s="71"/>
    </row>
    <row r="18" spans="1:14" ht="13.5">
      <c r="A18" s="221" t="s">
        <v>22</v>
      </c>
      <c r="B18" s="221"/>
      <c r="C18" s="221"/>
      <c r="D18" s="203" t="s">
        <v>49</v>
      </c>
      <c r="E18" s="204"/>
      <c r="F18" s="203" t="s">
        <v>25</v>
      </c>
      <c r="G18" s="204"/>
      <c r="H18" s="203" t="s">
        <v>27</v>
      </c>
      <c r="I18" s="204"/>
      <c r="J18" s="203" t="s">
        <v>29</v>
      </c>
      <c r="K18" s="204"/>
      <c r="L18" s="3" t="s">
        <v>31</v>
      </c>
      <c r="M18" s="3" t="s">
        <v>33</v>
      </c>
      <c r="N18" s="3" t="s">
        <v>35</v>
      </c>
    </row>
    <row r="19" spans="1:14" ht="14.25" thickBot="1">
      <c r="A19" s="222"/>
      <c r="B19" s="222"/>
      <c r="C19" s="222"/>
      <c r="D19" s="69"/>
      <c r="E19" s="70" t="s">
        <v>19</v>
      </c>
      <c r="F19" s="69"/>
      <c r="G19" s="94" t="s">
        <v>19</v>
      </c>
      <c r="H19" s="69"/>
      <c r="I19" s="70" t="s">
        <v>19</v>
      </c>
      <c r="J19" s="69"/>
      <c r="K19" s="70" t="s">
        <v>19</v>
      </c>
      <c r="L19" s="60" t="s">
        <v>37</v>
      </c>
      <c r="M19" s="60"/>
      <c r="N19" s="60" t="s">
        <v>37</v>
      </c>
    </row>
    <row r="20" spans="1:14" ht="14.25" thickTop="1">
      <c r="A20" s="10" t="s">
        <v>23</v>
      </c>
      <c r="B20" s="11">
        <v>18</v>
      </c>
      <c r="C20" s="12" t="s">
        <v>22</v>
      </c>
      <c r="D20" s="23" t="s">
        <v>52</v>
      </c>
      <c r="E20" s="27">
        <v>1875</v>
      </c>
      <c r="F20" s="13"/>
      <c r="G20" s="41">
        <f>K7+E20+E21</f>
        <v>9026</v>
      </c>
      <c r="H20" s="23"/>
      <c r="I20" s="27">
        <v>3482</v>
      </c>
      <c r="J20" s="13"/>
      <c r="K20" s="20">
        <f>G20+I20+I21</f>
        <v>12508</v>
      </c>
      <c r="L20" s="25">
        <v>11365</v>
      </c>
      <c r="M20" s="22">
        <f>L20/K20</f>
        <v>0.9086184841701311</v>
      </c>
      <c r="N20" s="163">
        <v>11176</v>
      </c>
    </row>
    <row r="21" spans="1:14" ht="13.5">
      <c r="A21" s="7"/>
      <c r="B21" s="8"/>
      <c r="C21" s="9"/>
      <c r="D21" s="24"/>
      <c r="E21" s="28"/>
      <c r="F21" s="6"/>
      <c r="G21" s="38"/>
      <c r="H21" s="24"/>
      <c r="I21" s="28"/>
      <c r="J21" s="6"/>
      <c r="K21" s="21"/>
      <c r="L21" s="26"/>
      <c r="M21" s="4"/>
      <c r="N21" s="164"/>
    </row>
    <row r="22" spans="1:14" ht="13.5">
      <c r="A22" s="10" t="s">
        <v>23</v>
      </c>
      <c r="B22" s="11">
        <v>19</v>
      </c>
      <c r="C22" s="12" t="s">
        <v>22</v>
      </c>
      <c r="D22" s="23" t="s">
        <v>52</v>
      </c>
      <c r="E22" s="27">
        <v>2254</v>
      </c>
      <c r="F22" s="13"/>
      <c r="G22" s="41">
        <f>K8+E22+E23</f>
        <v>12084</v>
      </c>
      <c r="H22" s="23"/>
      <c r="I22" s="27"/>
      <c r="J22" s="13"/>
      <c r="K22" s="20">
        <f>G22+I22+I23</f>
        <v>12084</v>
      </c>
      <c r="L22" s="25">
        <v>11554</v>
      </c>
      <c r="M22" s="22">
        <f>L22/K22</f>
        <v>0.956140350877193</v>
      </c>
      <c r="N22" s="163">
        <v>11034</v>
      </c>
    </row>
    <row r="23" spans="1:14" ht="13.5">
      <c r="A23" s="7"/>
      <c r="B23" s="62"/>
      <c r="C23" s="9"/>
      <c r="D23" s="24"/>
      <c r="E23" s="28"/>
      <c r="F23" s="6"/>
      <c r="G23" s="38"/>
      <c r="H23" s="24"/>
      <c r="I23" s="28"/>
      <c r="J23" s="6"/>
      <c r="K23" s="21"/>
      <c r="L23" s="26"/>
      <c r="M23" s="4"/>
      <c r="N23" s="164"/>
    </row>
    <row r="24" spans="1:14" ht="13.5">
      <c r="A24" s="10" t="s">
        <v>23</v>
      </c>
      <c r="B24" s="11">
        <v>20</v>
      </c>
      <c r="C24" s="12" t="s">
        <v>22</v>
      </c>
      <c r="D24" s="23" t="s">
        <v>52</v>
      </c>
      <c r="E24" s="27">
        <v>1979</v>
      </c>
      <c r="F24" s="13"/>
      <c r="G24" s="41">
        <f>K9+E24+E25</f>
        <v>6018</v>
      </c>
      <c r="H24" s="23"/>
      <c r="I24" s="27">
        <v>2880</v>
      </c>
      <c r="J24" s="13"/>
      <c r="K24" s="20">
        <f>G24+I24+I25</f>
        <v>8898</v>
      </c>
      <c r="L24" s="25">
        <v>8706</v>
      </c>
      <c r="M24" s="22">
        <f>L24/K24</f>
        <v>0.978422117329737</v>
      </c>
      <c r="N24" s="165">
        <v>8510</v>
      </c>
    </row>
    <row r="25" spans="1:14" ht="13.5">
      <c r="A25" s="61"/>
      <c r="B25" s="8"/>
      <c r="C25" s="63"/>
      <c r="D25" s="24"/>
      <c r="E25" s="28"/>
      <c r="F25" s="6"/>
      <c r="G25" s="38"/>
      <c r="H25" s="24"/>
      <c r="I25" s="28"/>
      <c r="J25" s="6"/>
      <c r="K25" s="21"/>
      <c r="L25" s="26"/>
      <c r="M25" s="4"/>
      <c r="N25" s="164"/>
    </row>
    <row r="26" spans="1:14" ht="13.5">
      <c r="A26" s="10" t="s">
        <v>23</v>
      </c>
      <c r="B26" s="11">
        <v>21</v>
      </c>
      <c r="C26" s="12" t="s">
        <v>22</v>
      </c>
      <c r="D26" s="23" t="s">
        <v>52</v>
      </c>
      <c r="E26" s="27">
        <v>2012</v>
      </c>
      <c r="F26" s="13"/>
      <c r="G26" s="41">
        <f>K10+E26+E27</f>
        <v>10585</v>
      </c>
      <c r="H26" s="23"/>
      <c r="I26" s="27">
        <v>2000</v>
      </c>
      <c r="J26" s="13"/>
      <c r="K26" s="20">
        <f>G26+I26+I27</f>
        <v>12585</v>
      </c>
      <c r="L26" s="25">
        <v>11883</v>
      </c>
      <c r="M26" s="22">
        <f>L26/K26</f>
        <v>0.9442193087008344</v>
      </c>
      <c r="N26" s="163">
        <v>11752</v>
      </c>
    </row>
    <row r="27" spans="1:14" ht="13.5">
      <c r="A27" s="7"/>
      <c r="B27" s="62"/>
      <c r="C27" s="9"/>
      <c r="D27" s="24"/>
      <c r="E27" s="28"/>
      <c r="F27" s="6"/>
      <c r="G27" s="38"/>
      <c r="H27" s="24"/>
      <c r="I27" s="28"/>
      <c r="J27" s="6"/>
      <c r="K27" s="21"/>
      <c r="L27" s="26"/>
      <c r="M27" s="4"/>
      <c r="N27" s="164"/>
    </row>
    <row r="28" spans="1:14" ht="13.5">
      <c r="A28" s="10" t="s">
        <v>23</v>
      </c>
      <c r="B28" s="11">
        <v>22</v>
      </c>
      <c r="C28" s="12" t="s">
        <v>22</v>
      </c>
      <c r="D28" s="23" t="s">
        <v>52</v>
      </c>
      <c r="E28" s="27">
        <v>2737</v>
      </c>
      <c r="F28" s="13"/>
      <c r="G28" s="41">
        <f>K11+E28+E29</f>
        <v>9875</v>
      </c>
      <c r="H28" s="23"/>
      <c r="I28" s="27">
        <v>2000</v>
      </c>
      <c r="J28" s="13"/>
      <c r="K28" s="20">
        <f>G28+I28+I29</f>
        <v>11875</v>
      </c>
      <c r="L28" s="25">
        <v>11260</v>
      </c>
      <c r="M28" s="22">
        <f>L28/K28</f>
        <v>0.9482105263157895</v>
      </c>
      <c r="N28" s="163">
        <v>10128</v>
      </c>
    </row>
    <row r="29" spans="1:14" ht="13.5">
      <c r="A29" s="61"/>
      <c r="B29" s="8"/>
      <c r="C29" s="63"/>
      <c r="D29" s="24"/>
      <c r="E29" s="28"/>
      <c r="F29" s="6"/>
      <c r="G29" s="9"/>
      <c r="H29" s="24"/>
      <c r="I29" s="28"/>
      <c r="J29" s="6"/>
      <c r="K29" s="21"/>
      <c r="L29" s="26"/>
      <c r="M29" s="4"/>
      <c r="N29" s="164"/>
    </row>
    <row r="30" spans="1:14" ht="13.5">
      <c r="A30" s="10" t="s">
        <v>23</v>
      </c>
      <c r="B30" s="11">
        <v>23</v>
      </c>
      <c r="C30" s="12" t="s">
        <v>22</v>
      </c>
      <c r="D30" s="23" t="s">
        <v>52</v>
      </c>
      <c r="E30" s="27">
        <v>2419</v>
      </c>
      <c r="F30" s="13"/>
      <c r="G30" s="41">
        <f>K12+E30+E31</f>
        <v>4179</v>
      </c>
      <c r="H30" s="23"/>
      <c r="I30" s="27">
        <v>5100</v>
      </c>
      <c r="J30" s="13"/>
      <c r="K30" s="20">
        <f>G30+I30+I31</f>
        <v>9279</v>
      </c>
      <c r="L30" s="25">
        <v>8752</v>
      </c>
      <c r="M30" s="22">
        <f>L30/K30</f>
        <v>0.9432050867550382</v>
      </c>
      <c r="N30" s="163">
        <v>7330</v>
      </c>
    </row>
    <row r="31" spans="1:14" ht="13.5">
      <c r="A31" s="7"/>
      <c r="B31" s="8"/>
      <c r="C31" s="9"/>
      <c r="D31" s="24"/>
      <c r="E31" s="28"/>
      <c r="F31" s="6"/>
      <c r="G31" s="38"/>
      <c r="H31" s="24"/>
      <c r="I31" s="28"/>
      <c r="J31" s="6"/>
      <c r="K31" s="21"/>
      <c r="L31" s="26"/>
      <c r="M31" s="4"/>
      <c r="N31" s="164"/>
    </row>
    <row r="32" spans="1:14" ht="13.5">
      <c r="A32" s="10" t="s">
        <v>23</v>
      </c>
      <c r="B32" s="11">
        <v>24</v>
      </c>
      <c r="C32" s="12" t="s">
        <v>22</v>
      </c>
      <c r="D32" s="23" t="s">
        <v>52</v>
      </c>
      <c r="E32" s="27">
        <v>3030</v>
      </c>
      <c r="F32" s="13"/>
      <c r="G32" s="41">
        <f>K13+E32+E33</f>
        <v>4932</v>
      </c>
      <c r="H32" s="23"/>
      <c r="I32" s="27">
        <v>3500</v>
      </c>
      <c r="J32" s="13"/>
      <c r="K32" s="20">
        <f>G32+I32+I33</f>
        <v>8432</v>
      </c>
      <c r="L32" s="25">
        <v>8275</v>
      </c>
      <c r="M32" s="22">
        <f>L32/K32</f>
        <v>0.9813804554079696</v>
      </c>
      <c r="N32" s="165">
        <v>8145</v>
      </c>
    </row>
    <row r="33" spans="1:14" ht="13.5">
      <c r="A33" s="7"/>
      <c r="B33" s="8"/>
      <c r="C33" s="9"/>
      <c r="D33" s="24"/>
      <c r="E33" s="28"/>
      <c r="F33" s="6"/>
      <c r="G33" s="9"/>
      <c r="H33" s="24"/>
      <c r="I33" s="28"/>
      <c r="J33" s="6"/>
      <c r="K33" s="21"/>
      <c r="L33" s="26"/>
      <c r="M33" s="4"/>
      <c r="N33" s="26"/>
    </row>
    <row r="34" spans="1:14" ht="13.5">
      <c r="A34" s="10" t="s">
        <v>23</v>
      </c>
      <c r="B34" s="11">
        <v>25</v>
      </c>
      <c r="C34" s="12" t="s">
        <v>22</v>
      </c>
      <c r="D34" s="23" t="s">
        <v>83</v>
      </c>
      <c r="E34" s="27">
        <v>6857</v>
      </c>
      <c r="F34" s="13"/>
      <c r="G34" s="41">
        <f>K14+E34+E35</f>
        <v>10439</v>
      </c>
      <c r="H34" s="23"/>
      <c r="I34" s="27"/>
      <c r="J34" s="13"/>
      <c r="K34" s="20">
        <f>G34+I34+I35</f>
        <v>10439</v>
      </c>
      <c r="L34" s="25">
        <v>10056</v>
      </c>
      <c r="M34" s="22">
        <f>L34/K34</f>
        <v>0.963310661940799</v>
      </c>
      <c r="N34" s="25">
        <v>9927</v>
      </c>
    </row>
    <row r="35" spans="1:14" ht="13.5">
      <c r="A35" s="7"/>
      <c r="B35" s="8"/>
      <c r="C35" s="9"/>
      <c r="D35" s="24"/>
      <c r="E35" s="28"/>
      <c r="F35" s="6"/>
      <c r="G35" s="9"/>
      <c r="H35" s="24"/>
      <c r="I35" s="28"/>
      <c r="J35" s="6"/>
      <c r="K35" s="21"/>
      <c r="L35" s="26"/>
      <c r="M35" s="4"/>
      <c r="N35" s="26"/>
    </row>
    <row r="36" spans="1:14" ht="13.5">
      <c r="A36" s="10" t="s">
        <v>23</v>
      </c>
      <c r="B36" s="11">
        <v>26</v>
      </c>
      <c r="C36" s="12" t="s">
        <v>22</v>
      </c>
      <c r="D36" s="23" t="s">
        <v>83</v>
      </c>
      <c r="E36" s="27">
        <v>4994</v>
      </c>
      <c r="F36" s="13"/>
      <c r="G36" s="41">
        <f>K15+E36+E37</f>
        <v>10994</v>
      </c>
      <c r="H36" s="23"/>
      <c r="I36" s="27">
        <v>360</v>
      </c>
      <c r="J36" s="13"/>
      <c r="K36" s="20">
        <f>G36+I36+I37</f>
        <v>11354</v>
      </c>
      <c r="L36" s="25">
        <v>10832</v>
      </c>
      <c r="M36" s="22">
        <f>L36/K36</f>
        <v>0.9540250132112031</v>
      </c>
      <c r="N36" s="25">
        <v>10740</v>
      </c>
    </row>
    <row r="37" spans="1:14" ht="13.5">
      <c r="A37" s="7"/>
      <c r="B37" s="8"/>
      <c r="C37" s="9"/>
      <c r="D37" s="24" t="s">
        <v>132</v>
      </c>
      <c r="E37" s="28">
        <v>120</v>
      </c>
      <c r="F37" s="6"/>
      <c r="G37" s="9"/>
      <c r="H37" s="24"/>
      <c r="I37" s="28"/>
      <c r="J37" s="6"/>
      <c r="K37" s="21"/>
      <c r="L37" s="26"/>
      <c r="M37" s="4"/>
      <c r="N37" s="26"/>
    </row>
    <row r="38" spans="1:14" ht="13.5" hidden="1">
      <c r="A38" s="10" t="s">
        <v>23</v>
      </c>
      <c r="B38" s="11">
        <v>27</v>
      </c>
      <c r="C38" s="12" t="s">
        <v>22</v>
      </c>
      <c r="D38" s="23"/>
      <c r="E38" s="27"/>
      <c r="F38" s="13"/>
      <c r="G38" s="41">
        <f>K16+E38+E39</f>
        <v>0</v>
      </c>
      <c r="H38" s="23"/>
      <c r="I38" s="27"/>
      <c r="J38" s="13"/>
      <c r="K38" s="20">
        <f>G38+I38+I39</f>
        <v>0</v>
      </c>
      <c r="L38" s="25"/>
      <c r="M38" s="22" t="e">
        <f>L38/K38</f>
        <v>#DIV/0!</v>
      </c>
      <c r="N38" s="25"/>
    </row>
    <row r="39" spans="1:14" ht="13.5" hidden="1">
      <c r="A39" s="7"/>
      <c r="B39" s="8"/>
      <c r="C39" s="9"/>
      <c r="D39" s="24"/>
      <c r="E39" s="28"/>
      <c r="F39" s="6"/>
      <c r="G39" s="9"/>
      <c r="H39" s="24"/>
      <c r="I39" s="28"/>
      <c r="J39" s="6"/>
      <c r="K39" s="21"/>
      <c r="L39" s="26"/>
      <c r="M39" s="4"/>
      <c r="N39" s="26"/>
    </row>
    <row r="40" spans="1:8" ht="26.25" customHeight="1">
      <c r="A40" s="62"/>
      <c r="B40" s="62"/>
      <c r="C40" s="62"/>
      <c r="H40" s="33"/>
    </row>
    <row r="41" spans="1:14" ht="18.75" customHeight="1">
      <c r="A41" s="194" t="s">
        <v>22</v>
      </c>
      <c r="B41" s="195"/>
      <c r="C41" s="196"/>
      <c r="D41" s="3" t="s">
        <v>38</v>
      </c>
      <c r="E41" s="210" t="s">
        <v>50</v>
      </c>
      <c r="F41" s="211"/>
      <c r="G41" s="211"/>
      <c r="H41" s="211"/>
      <c r="I41" s="211"/>
      <c r="J41" s="211"/>
      <c r="K41" s="211"/>
      <c r="L41" s="211"/>
      <c r="M41" s="211"/>
      <c r="N41" s="212"/>
    </row>
    <row r="42" spans="1:14" ht="13.5">
      <c r="A42" s="197"/>
      <c r="B42" s="198"/>
      <c r="C42" s="199"/>
      <c r="D42" s="2"/>
      <c r="E42" s="3" t="s">
        <v>39</v>
      </c>
      <c r="F42" s="188" t="s">
        <v>47</v>
      </c>
      <c r="G42" s="189"/>
      <c r="H42" s="189"/>
      <c r="I42" s="189"/>
      <c r="J42" s="189"/>
      <c r="K42" s="189"/>
      <c r="L42" s="189"/>
      <c r="M42" s="189"/>
      <c r="N42" s="190"/>
    </row>
    <row r="43" spans="1:14" ht="14.25" thickBot="1">
      <c r="A43" s="200"/>
      <c r="B43" s="201"/>
      <c r="C43" s="202"/>
      <c r="D43" s="60" t="s">
        <v>36</v>
      </c>
      <c r="E43" s="60" t="s">
        <v>36</v>
      </c>
      <c r="F43" s="191"/>
      <c r="G43" s="192"/>
      <c r="H43" s="192"/>
      <c r="I43" s="192"/>
      <c r="J43" s="192"/>
      <c r="K43" s="192"/>
      <c r="L43" s="192"/>
      <c r="M43" s="192"/>
      <c r="N43" s="193"/>
    </row>
    <row r="44" spans="1:14" ht="24.75" customHeight="1" thickTop="1">
      <c r="A44" s="14" t="s">
        <v>23</v>
      </c>
      <c r="B44" s="15">
        <v>18</v>
      </c>
      <c r="C44" s="16" t="s">
        <v>22</v>
      </c>
      <c r="D44" s="44">
        <f>N20</f>
        <v>11176</v>
      </c>
      <c r="E44" s="34">
        <f aca="true" t="shared" si="4" ref="E44:E53">G44+I44+K44+M44</f>
        <v>3565</v>
      </c>
      <c r="F44" s="49" t="s">
        <v>55</v>
      </c>
      <c r="G44" s="100">
        <v>1038</v>
      </c>
      <c r="H44" s="50" t="s">
        <v>56</v>
      </c>
      <c r="I44" s="238">
        <v>500</v>
      </c>
      <c r="J44" s="180" t="s">
        <v>108</v>
      </c>
      <c r="K44" s="100">
        <v>2027</v>
      </c>
      <c r="L44" s="50"/>
      <c r="M44" s="101"/>
      <c r="N44" s="29"/>
    </row>
    <row r="45" spans="1:14" ht="24.75" customHeight="1">
      <c r="A45" s="14" t="s">
        <v>23</v>
      </c>
      <c r="B45" s="15">
        <v>19</v>
      </c>
      <c r="C45" s="16" t="s">
        <v>22</v>
      </c>
      <c r="D45" s="44">
        <f>N22</f>
        <v>11034</v>
      </c>
      <c r="E45" s="34">
        <f t="shared" si="4"/>
        <v>2646</v>
      </c>
      <c r="F45" s="49" t="s">
        <v>55</v>
      </c>
      <c r="G45" s="101">
        <v>1545</v>
      </c>
      <c r="H45" s="168" t="s">
        <v>108</v>
      </c>
      <c r="I45" s="101">
        <v>1101</v>
      </c>
      <c r="J45" s="51"/>
      <c r="K45" s="100"/>
      <c r="L45" s="50"/>
      <c r="M45" s="101"/>
      <c r="N45" s="29"/>
    </row>
    <row r="46" spans="1:14" ht="24.75" customHeight="1">
      <c r="A46" s="14" t="s">
        <v>23</v>
      </c>
      <c r="B46" s="15">
        <v>20</v>
      </c>
      <c r="C46" s="16" t="s">
        <v>22</v>
      </c>
      <c r="D46" s="44">
        <f>N24</f>
        <v>8510</v>
      </c>
      <c r="E46" s="34">
        <f t="shared" si="4"/>
        <v>2227</v>
      </c>
      <c r="F46" s="49" t="s">
        <v>55</v>
      </c>
      <c r="G46" s="101">
        <v>1544</v>
      </c>
      <c r="H46" s="168" t="s">
        <v>108</v>
      </c>
      <c r="I46" s="101">
        <v>683</v>
      </c>
      <c r="J46" s="51"/>
      <c r="K46" s="100"/>
      <c r="L46" s="50"/>
      <c r="M46" s="101"/>
      <c r="N46" s="29"/>
    </row>
    <row r="47" spans="1:16" ht="24.75" customHeight="1">
      <c r="A47" s="14" t="s">
        <v>23</v>
      </c>
      <c r="B47" s="15">
        <v>21</v>
      </c>
      <c r="C47" s="16" t="s">
        <v>22</v>
      </c>
      <c r="D47" s="44">
        <f>N26</f>
        <v>11752</v>
      </c>
      <c r="E47" s="34">
        <f t="shared" si="4"/>
        <v>2570</v>
      </c>
      <c r="F47" s="49" t="s">
        <v>55</v>
      </c>
      <c r="G47" s="101">
        <v>2035</v>
      </c>
      <c r="H47" s="168" t="s">
        <v>108</v>
      </c>
      <c r="I47" s="101">
        <v>535</v>
      </c>
      <c r="J47" s="51"/>
      <c r="K47" s="100"/>
      <c r="L47" s="50"/>
      <c r="M47" s="101"/>
      <c r="N47" s="29"/>
      <c r="P47" s="62"/>
    </row>
    <row r="48" spans="1:16" ht="24.75" customHeight="1">
      <c r="A48" s="14" t="s">
        <v>23</v>
      </c>
      <c r="B48" s="15">
        <v>22</v>
      </c>
      <c r="C48" s="16" t="s">
        <v>22</v>
      </c>
      <c r="D48" s="44">
        <f>N28</f>
        <v>10128</v>
      </c>
      <c r="E48" s="34">
        <f t="shared" si="4"/>
        <v>1700</v>
      </c>
      <c r="F48" s="49" t="s">
        <v>58</v>
      </c>
      <c r="G48" s="101">
        <v>700</v>
      </c>
      <c r="H48" s="168" t="s">
        <v>108</v>
      </c>
      <c r="I48" s="101">
        <v>1000</v>
      </c>
      <c r="J48" s="51"/>
      <c r="K48" s="100"/>
      <c r="L48" s="50"/>
      <c r="M48" s="101"/>
      <c r="N48" s="29"/>
      <c r="P48" s="62"/>
    </row>
    <row r="49" spans="1:14" ht="24.75" customHeight="1">
      <c r="A49" s="14" t="s">
        <v>23</v>
      </c>
      <c r="B49" s="15">
        <v>23</v>
      </c>
      <c r="C49" s="16" t="s">
        <v>22</v>
      </c>
      <c r="D49" s="44">
        <f>N30</f>
        <v>7330</v>
      </c>
      <c r="E49" s="34">
        <f t="shared" si="4"/>
        <v>2404</v>
      </c>
      <c r="F49" s="49" t="s">
        <v>58</v>
      </c>
      <c r="G49" s="101">
        <v>1167</v>
      </c>
      <c r="H49" s="168" t="s">
        <v>108</v>
      </c>
      <c r="I49" s="101">
        <v>1000</v>
      </c>
      <c r="J49" s="51" t="s">
        <v>109</v>
      </c>
      <c r="K49" s="100">
        <v>237</v>
      </c>
      <c r="L49" s="50"/>
      <c r="M49" s="101"/>
      <c r="N49" s="29"/>
    </row>
    <row r="50" spans="1:14" ht="24" customHeight="1">
      <c r="A50" s="14" t="s">
        <v>23</v>
      </c>
      <c r="B50" s="15">
        <v>24</v>
      </c>
      <c r="C50" s="16" t="s">
        <v>22</v>
      </c>
      <c r="D50" s="44">
        <f>N32</f>
        <v>8145</v>
      </c>
      <c r="E50" s="34">
        <f t="shared" si="4"/>
        <v>1829</v>
      </c>
      <c r="F50" s="49" t="s">
        <v>58</v>
      </c>
      <c r="G50" s="100">
        <v>1065</v>
      </c>
      <c r="H50" s="170" t="s">
        <v>108</v>
      </c>
      <c r="I50" s="101">
        <v>618</v>
      </c>
      <c r="J50" s="51" t="s">
        <v>109</v>
      </c>
      <c r="K50" s="100">
        <v>146</v>
      </c>
      <c r="L50" s="50"/>
      <c r="M50" s="101"/>
      <c r="N50" s="29"/>
    </row>
    <row r="51" spans="1:14" ht="24.75" customHeight="1">
      <c r="A51" s="14" t="s">
        <v>23</v>
      </c>
      <c r="B51" s="15">
        <v>25</v>
      </c>
      <c r="C51" s="16" t="s">
        <v>22</v>
      </c>
      <c r="D51" s="44">
        <f>N34</f>
        <v>9927</v>
      </c>
      <c r="E51" s="34">
        <f t="shared" si="4"/>
        <v>2349</v>
      </c>
      <c r="F51" s="49" t="s">
        <v>58</v>
      </c>
      <c r="G51" s="100">
        <v>1349</v>
      </c>
      <c r="H51" s="170" t="s">
        <v>108</v>
      </c>
      <c r="I51" s="101">
        <v>1000</v>
      </c>
      <c r="J51" s="51"/>
      <c r="K51" s="100"/>
      <c r="L51" s="50"/>
      <c r="M51" s="101"/>
      <c r="N51" s="29"/>
    </row>
    <row r="52" spans="1:14" ht="24.75" customHeight="1">
      <c r="A52" s="14" t="s">
        <v>23</v>
      </c>
      <c r="B52" s="15">
        <v>26</v>
      </c>
      <c r="C52" s="16" t="s">
        <v>22</v>
      </c>
      <c r="D52" s="44">
        <f>N36</f>
        <v>10740</v>
      </c>
      <c r="E52" s="34">
        <f t="shared" si="4"/>
        <v>2000</v>
      </c>
      <c r="F52" s="49" t="s">
        <v>58</v>
      </c>
      <c r="G52" s="100">
        <v>1000</v>
      </c>
      <c r="H52" s="240" t="s">
        <v>108</v>
      </c>
      <c r="I52" s="101">
        <v>1000</v>
      </c>
      <c r="J52" s="51"/>
      <c r="K52" s="100"/>
      <c r="L52" s="50"/>
      <c r="M52" s="101"/>
      <c r="N52" s="29"/>
    </row>
    <row r="53" spans="1:14" ht="24.75" customHeight="1" hidden="1">
      <c r="A53" s="14" t="s">
        <v>23</v>
      </c>
      <c r="B53" s="15">
        <v>27</v>
      </c>
      <c r="C53" s="16" t="s">
        <v>22</v>
      </c>
      <c r="D53" s="44">
        <f>N38</f>
        <v>0</v>
      </c>
      <c r="E53" s="34">
        <f t="shared" si="4"/>
        <v>0</v>
      </c>
      <c r="F53" s="49" t="s">
        <v>58</v>
      </c>
      <c r="G53" s="100"/>
      <c r="H53" s="239"/>
      <c r="I53" s="101"/>
      <c r="J53" s="51"/>
      <c r="K53" s="100"/>
      <c r="L53" s="50"/>
      <c r="M53" s="101"/>
      <c r="N53" s="29"/>
    </row>
    <row r="54" ht="13.5">
      <c r="H54" s="11"/>
    </row>
    <row r="59" ht="13.5">
      <c r="K59" s="62"/>
    </row>
  </sheetData>
  <sheetProtection/>
  <mergeCells count="14">
    <mergeCell ref="A1:C1"/>
    <mergeCell ref="A41:C43"/>
    <mergeCell ref="D18:E18"/>
    <mergeCell ref="F18:G18"/>
    <mergeCell ref="A4:C6"/>
    <mergeCell ref="A18:C19"/>
    <mergeCell ref="D4:F4"/>
    <mergeCell ref="G4:I4"/>
    <mergeCell ref="M4:N6"/>
    <mergeCell ref="E41:N41"/>
    <mergeCell ref="F42:N43"/>
    <mergeCell ref="H18:I18"/>
    <mergeCell ref="J18:K18"/>
    <mergeCell ref="J4:J5"/>
  </mergeCells>
  <printOptions/>
  <pageMargins left="0.6692913385826772" right="0.5511811023622047" top="0.7480314960629921" bottom="0.7874015748031497" header="0.4330708661417323" footer="0.35433070866141736"/>
  <pageSetup fitToHeight="1" fitToWidth="1" horizontalDpi="300" verticalDpi="3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N53"/>
  <sheetViews>
    <sheetView tabSelected="1" zoomScale="85" zoomScaleNormal="85" zoomScalePageLayoutView="0" workbookViewId="0" topLeftCell="A1">
      <selection activeCell="E34" sqref="E34"/>
    </sheetView>
  </sheetViews>
  <sheetFormatPr defaultColWidth="9.00390625" defaultRowHeight="13.5"/>
  <cols>
    <col min="1" max="1" width="4.875" style="0" bestFit="1" customWidth="1"/>
    <col min="2" max="2" width="3.00390625" style="0" customWidth="1"/>
    <col min="3" max="3" width="4.875" style="0" bestFit="1" customWidth="1"/>
    <col min="6" max="6" width="10.50390625" style="0" bestFit="1" customWidth="1"/>
    <col min="8" max="8" width="10.375" style="0" customWidth="1"/>
    <col min="10" max="10" width="8.00390625" style="0" customWidth="1"/>
    <col min="12" max="12" width="10.50390625" style="0" bestFit="1" customWidth="1"/>
    <col min="14" max="14" width="17.25390625" style="0" customWidth="1"/>
  </cols>
  <sheetData>
    <row r="1" spans="1:7" ht="17.25" customHeight="1">
      <c r="A1" s="213" t="s">
        <v>46</v>
      </c>
      <c r="B1" s="213"/>
      <c r="C1" s="213"/>
      <c r="D1" s="31" t="s">
        <v>78</v>
      </c>
      <c r="E1" s="1" t="s">
        <v>44</v>
      </c>
      <c r="F1" s="32" t="s">
        <v>79</v>
      </c>
      <c r="G1" s="5" t="s">
        <v>42</v>
      </c>
    </row>
    <row r="2" ht="7.5" customHeight="1"/>
    <row r="3" ht="6" customHeight="1"/>
    <row r="4" spans="1:14" ht="13.5">
      <c r="A4" s="221" t="s">
        <v>22</v>
      </c>
      <c r="B4" s="221"/>
      <c r="C4" s="221"/>
      <c r="D4" s="213" t="s">
        <v>0</v>
      </c>
      <c r="E4" s="213"/>
      <c r="F4" s="213"/>
      <c r="G4" s="213" t="s">
        <v>12</v>
      </c>
      <c r="H4" s="213"/>
      <c r="I4" s="213"/>
      <c r="J4" s="214" t="s">
        <v>14</v>
      </c>
      <c r="K4" s="3" t="s">
        <v>8</v>
      </c>
      <c r="L4" s="3" t="s">
        <v>10</v>
      </c>
      <c r="M4" s="188" t="s">
        <v>40</v>
      </c>
      <c r="N4" s="190"/>
    </row>
    <row r="5" spans="1:14" ht="13.5">
      <c r="A5" s="221"/>
      <c r="B5" s="221"/>
      <c r="C5" s="221"/>
      <c r="D5" s="3" t="s">
        <v>2</v>
      </c>
      <c r="E5" s="3" t="s">
        <v>4</v>
      </c>
      <c r="F5" s="3" t="s">
        <v>6</v>
      </c>
      <c r="G5" s="3" t="s">
        <v>2</v>
      </c>
      <c r="H5" s="3" t="s">
        <v>4</v>
      </c>
      <c r="I5" s="3" t="s">
        <v>6</v>
      </c>
      <c r="J5" s="215"/>
      <c r="K5" s="2"/>
      <c r="L5" s="2"/>
      <c r="M5" s="216"/>
      <c r="N5" s="217"/>
    </row>
    <row r="6" spans="1:14" ht="14.25" thickBot="1">
      <c r="A6" s="222"/>
      <c r="B6" s="222"/>
      <c r="C6" s="222"/>
      <c r="D6" s="60" t="s">
        <v>16</v>
      </c>
      <c r="E6" s="60" t="s">
        <v>16</v>
      </c>
      <c r="F6" s="60" t="s">
        <v>16</v>
      </c>
      <c r="G6" s="60" t="s">
        <v>16</v>
      </c>
      <c r="H6" s="60" t="s">
        <v>16</v>
      </c>
      <c r="I6" s="60" t="s">
        <v>16</v>
      </c>
      <c r="J6" s="60"/>
      <c r="K6" s="60" t="s">
        <v>18</v>
      </c>
      <c r="L6" s="60" t="s">
        <v>20</v>
      </c>
      <c r="M6" s="191"/>
      <c r="N6" s="193"/>
    </row>
    <row r="7" spans="1:14" ht="24.75" customHeight="1" thickTop="1">
      <c r="A7" s="14" t="s">
        <v>23</v>
      </c>
      <c r="B7" s="15">
        <v>18</v>
      </c>
      <c r="C7" s="16" t="s">
        <v>22</v>
      </c>
      <c r="D7" s="34">
        <v>4043</v>
      </c>
      <c r="E7" s="34">
        <v>6196</v>
      </c>
      <c r="F7" s="35">
        <f aca="true" t="shared" si="0" ref="F7:F15">D7+E7</f>
        <v>10239</v>
      </c>
      <c r="G7" s="34">
        <v>3053</v>
      </c>
      <c r="H7" s="34">
        <v>1277</v>
      </c>
      <c r="I7" s="35">
        <f aca="true" t="shared" si="1" ref="I7:I15">G7+H7</f>
        <v>4330</v>
      </c>
      <c r="J7" s="36">
        <f aca="true" t="shared" si="2" ref="J7:J15">G7/D7</f>
        <v>0.7551323274795944</v>
      </c>
      <c r="K7" s="34">
        <v>8186</v>
      </c>
      <c r="L7" s="44">
        <f aca="true" t="shared" si="3" ref="L7:L15">K7*1000/G7</f>
        <v>2681.297084834589</v>
      </c>
      <c r="M7" s="59"/>
      <c r="N7" s="16"/>
    </row>
    <row r="8" spans="1:14" ht="24.75" customHeight="1">
      <c r="A8" s="14" t="s">
        <v>23</v>
      </c>
      <c r="B8" s="15">
        <v>19</v>
      </c>
      <c r="C8" s="16" t="s">
        <v>22</v>
      </c>
      <c r="D8" s="34">
        <v>3141</v>
      </c>
      <c r="E8" s="34">
        <v>5240</v>
      </c>
      <c r="F8" s="35">
        <f t="shared" si="0"/>
        <v>8381</v>
      </c>
      <c r="G8" s="34">
        <v>2722</v>
      </c>
      <c r="H8" s="34">
        <v>1265</v>
      </c>
      <c r="I8" s="35">
        <f t="shared" si="1"/>
        <v>3987</v>
      </c>
      <c r="J8" s="36">
        <f t="shared" si="2"/>
        <v>0.8666029926774912</v>
      </c>
      <c r="K8" s="34">
        <v>7199</v>
      </c>
      <c r="L8" s="44">
        <f t="shared" si="3"/>
        <v>2644.7465099191772</v>
      </c>
      <c r="M8" s="234" t="s">
        <v>134</v>
      </c>
      <c r="N8" s="235"/>
    </row>
    <row r="9" spans="1:14" ht="24.75" customHeight="1">
      <c r="A9" s="14" t="s">
        <v>23</v>
      </c>
      <c r="B9" s="15">
        <v>20</v>
      </c>
      <c r="C9" s="16" t="s">
        <v>22</v>
      </c>
      <c r="D9" s="34">
        <v>1492</v>
      </c>
      <c r="E9" s="34">
        <v>2702</v>
      </c>
      <c r="F9" s="35">
        <f t="shared" si="0"/>
        <v>4194</v>
      </c>
      <c r="G9" s="34">
        <v>1460</v>
      </c>
      <c r="H9" s="34">
        <v>672</v>
      </c>
      <c r="I9" s="35">
        <f t="shared" si="1"/>
        <v>2132</v>
      </c>
      <c r="J9" s="36">
        <f t="shared" si="2"/>
        <v>0.9785522788203753</v>
      </c>
      <c r="K9" s="34">
        <v>3953</v>
      </c>
      <c r="L9" s="44">
        <f t="shared" si="3"/>
        <v>2707.5342465753424</v>
      </c>
      <c r="M9" s="234"/>
      <c r="N9" s="235"/>
    </row>
    <row r="10" spans="1:14" ht="24.75" customHeight="1">
      <c r="A10" s="14" t="s">
        <v>23</v>
      </c>
      <c r="B10" s="15">
        <v>21</v>
      </c>
      <c r="C10" s="16" t="s">
        <v>22</v>
      </c>
      <c r="D10" s="34">
        <v>3811</v>
      </c>
      <c r="E10" s="34">
        <v>4863</v>
      </c>
      <c r="F10" s="35">
        <f t="shared" si="0"/>
        <v>8674</v>
      </c>
      <c r="G10" s="34">
        <v>3358</v>
      </c>
      <c r="H10" s="34">
        <v>1523</v>
      </c>
      <c r="I10" s="35">
        <f t="shared" si="1"/>
        <v>4881</v>
      </c>
      <c r="J10" s="36">
        <f t="shared" si="2"/>
        <v>0.8811335607452112</v>
      </c>
      <c r="K10" s="34">
        <v>9045</v>
      </c>
      <c r="L10" s="44">
        <f t="shared" si="3"/>
        <v>2693.567599761763</v>
      </c>
      <c r="M10" s="234"/>
      <c r="N10" s="235"/>
    </row>
    <row r="11" spans="1:14" ht="24.75" customHeight="1">
      <c r="A11" s="14" t="s">
        <v>23</v>
      </c>
      <c r="B11" s="15">
        <v>22</v>
      </c>
      <c r="C11" s="16" t="s">
        <v>22</v>
      </c>
      <c r="D11" s="34">
        <v>1491</v>
      </c>
      <c r="E11" s="34">
        <v>1748</v>
      </c>
      <c r="F11" s="35">
        <f t="shared" si="0"/>
        <v>3239</v>
      </c>
      <c r="G11" s="34">
        <v>1481</v>
      </c>
      <c r="H11" s="34">
        <v>654</v>
      </c>
      <c r="I11" s="35">
        <f t="shared" si="1"/>
        <v>2135</v>
      </c>
      <c r="J11" s="36">
        <f t="shared" si="2"/>
        <v>0.9932930918846412</v>
      </c>
      <c r="K11" s="34">
        <v>4202</v>
      </c>
      <c r="L11" s="44">
        <f t="shared" si="3"/>
        <v>2837.272113436867</v>
      </c>
      <c r="M11" s="234"/>
      <c r="N11" s="235"/>
    </row>
    <row r="12" spans="1:14" ht="24.75" customHeight="1">
      <c r="A12" s="14" t="s">
        <v>23</v>
      </c>
      <c r="B12" s="15">
        <v>23</v>
      </c>
      <c r="C12" s="16" t="s">
        <v>22</v>
      </c>
      <c r="D12" s="34">
        <v>881</v>
      </c>
      <c r="E12" s="34">
        <v>1487</v>
      </c>
      <c r="F12" s="35">
        <f t="shared" si="0"/>
        <v>2368</v>
      </c>
      <c r="G12" s="34">
        <v>760</v>
      </c>
      <c r="H12" s="34">
        <v>344</v>
      </c>
      <c r="I12" s="35">
        <f t="shared" si="1"/>
        <v>1104</v>
      </c>
      <c r="J12" s="36">
        <f t="shared" si="2"/>
        <v>0.8626560726447219</v>
      </c>
      <c r="K12" s="34">
        <v>1993</v>
      </c>
      <c r="L12" s="44">
        <f t="shared" si="3"/>
        <v>2622.3684210526317</v>
      </c>
      <c r="M12" s="234"/>
      <c r="N12" s="235"/>
    </row>
    <row r="13" spans="1:14" ht="24.75" customHeight="1">
      <c r="A13" s="14" t="s">
        <v>91</v>
      </c>
      <c r="B13" s="15">
        <v>24</v>
      </c>
      <c r="C13" s="16" t="s">
        <v>93</v>
      </c>
      <c r="D13" s="34">
        <v>553</v>
      </c>
      <c r="E13" s="34">
        <v>809</v>
      </c>
      <c r="F13" s="35">
        <f t="shared" si="0"/>
        <v>1362</v>
      </c>
      <c r="G13" s="34">
        <v>456</v>
      </c>
      <c r="H13" s="34">
        <v>200</v>
      </c>
      <c r="I13" s="35">
        <f t="shared" si="1"/>
        <v>656</v>
      </c>
      <c r="J13" s="36">
        <f t="shared" si="2"/>
        <v>0.8245931283905967</v>
      </c>
      <c r="K13" s="34">
        <v>1132</v>
      </c>
      <c r="L13" s="44">
        <f t="shared" si="3"/>
        <v>2482.4561403508774</v>
      </c>
      <c r="M13" s="234"/>
      <c r="N13" s="235"/>
    </row>
    <row r="14" spans="1:14" ht="24.75" customHeight="1">
      <c r="A14" s="14" t="s">
        <v>91</v>
      </c>
      <c r="B14" s="15">
        <v>25</v>
      </c>
      <c r="C14" s="16" t="s">
        <v>93</v>
      </c>
      <c r="D14" s="34">
        <v>1581</v>
      </c>
      <c r="E14" s="34">
        <v>2368</v>
      </c>
      <c r="F14" s="35">
        <f t="shared" si="0"/>
        <v>3949</v>
      </c>
      <c r="G14" s="34">
        <v>1392</v>
      </c>
      <c r="H14" s="34">
        <v>536</v>
      </c>
      <c r="I14" s="34">
        <f t="shared" si="1"/>
        <v>1928</v>
      </c>
      <c r="J14" s="36">
        <f t="shared" si="2"/>
        <v>0.8804554079696395</v>
      </c>
      <c r="K14" s="34">
        <v>3632</v>
      </c>
      <c r="L14" s="44">
        <f t="shared" si="3"/>
        <v>2609.1954022988507</v>
      </c>
      <c r="M14" s="234" t="s">
        <v>134</v>
      </c>
      <c r="N14" s="235"/>
    </row>
    <row r="15" spans="1:14" ht="24.75" customHeight="1">
      <c r="A15" s="14" t="s">
        <v>91</v>
      </c>
      <c r="B15" s="15">
        <v>26</v>
      </c>
      <c r="C15" s="16" t="s">
        <v>93</v>
      </c>
      <c r="D15" s="34">
        <v>2238</v>
      </c>
      <c r="E15" s="34">
        <v>3017</v>
      </c>
      <c r="F15" s="35">
        <f t="shared" si="0"/>
        <v>5255</v>
      </c>
      <c r="G15" s="34">
        <v>1984</v>
      </c>
      <c r="H15" s="34">
        <v>953</v>
      </c>
      <c r="I15" s="34">
        <f t="shared" si="1"/>
        <v>2937</v>
      </c>
      <c r="J15" s="36">
        <f t="shared" si="2"/>
        <v>0.8865058087578195</v>
      </c>
      <c r="K15" s="34">
        <v>5313</v>
      </c>
      <c r="L15" s="44">
        <f t="shared" si="3"/>
        <v>2677.923387096774</v>
      </c>
      <c r="M15" s="234"/>
      <c r="N15" s="235"/>
    </row>
    <row r="16" spans="1:14" ht="24.75" customHeight="1" hidden="1">
      <c r="A16" s="14" t="s">
        <v>91</v>
      </c>
      <c r="B16" s="15">
        <v>27</v>
      </c>
      <c r="C16" s="16" t="s">
        <v>93</v>
      </c>
      <c r="D16" s="34"/>
      <c r="E16" s="34"/>
      <c r="F16" s="35">
        <f>D16+E16</f>
        <v>0</v>
      </c>
      <c r="G16" s="34"/>
      <c r="H16" s="34"/>
      <c r="I16" s="34">
        <f>G16+H16</f>
        <v>0</v>
      </c>
      <c r="J16" s="36" t="e">
        <f>G16/D16</f>
        <v>#DIV/0!</v>
      </c>
      <c r="K16" s="34"/>
      <c r="L16" s="44" t="e">
        <f>K16*1000/G16</f>
        <v>#DIV/0!</v>
      </c>
      <c r="M16" s="234"/>
      <c r="N16" s="235"/>
    </row>
    <row r="17" spans="1:3" ht="26.25" customHeight="1">
      <c r="A17" s="71"/>
      <c r="B17" s="71"/>
      <c r="C17" s="71"/>
    </row>
    <row r="18" spans="1:14" ht="13.5">
      <c r="A18" s="221" t="s">
        <v>22</v>
      </c>
      <c r="B18" s="221"/>
      <c r="C18" s="221"/>
      <c r="D18" s="203" t="s">
        <v>48</v>
      </c>
      <c r="E18" s="204"/>
      <c r="F18" s="203" t="s">
        <v>24</v>
      </c>
      <c r="G18" s="204"/>
      <c r="H18" s="203" t="s">
        <v>26</v>
      </c>
      <c r="I18" s="204"/>
      <c r="J18" s="203" t="s">
        <v>28</v>
      </c>
      <c r="K18" s="204"/>
      <c r="L18" s="3" t="s">
        <v>30</v>
      </c>
      <c r="M18" s="3" t="s">
        <v>32</v>
      </c>
      <c r="N18" s="3" t="s">
        <v>34</v>
      </c>
    </row>
    <row r="19" spans="1:14" ht="14.25" thickBot="1">
      <c r="A19" s="222"/>
      <c r="B19" s="222"/>
      <c r="C19" s="222"/>
      <c r="D19" s="69"/>
      <c r="E19" s="70" t="s">
        <v>18</v>
      </c>
      <c r="F19" s="69"/>
      <c r="G19" s="70" t="s">
        <v>18</v>
      </c>
      <c r="H19" s="69"/>
      <c r="I19" s="70" t="s">
        <v>18</v>
      </c>
      <c r="J19" s="69"/>
      <c r="K19" s="70" t="s">
        <v>18</v>
      </c>
      <c r="L19" s="60" t="s">
        <v>36</v>
      </c>
      <c r="M19" s="60"/>
      <c r="N19" s="60" t="s">
        <v>36</v>
      </c>
    </row>
    <row r="20" spans="1:14" ht="14.25" thickTop="1">
      <c r="A20" s="10" t="s">
        <v>23</v>
      </c>
      <c r="B20" s="11">
        <v>18</v>
      </c>
      <c r="C20" s="12" t="s">
        <v>22</v>
      </c>
      <c r="D20" s="23" t="s">
        <v>52</v>
      </c>
      <c r="E20" s="40">
        <v>880</v>
      </c>
      <c r="F20" s="13"/>
      <c r="G20" s="41">
        <f>K7+E20+E21</f>
        <v>9066</v>
      </c>
      <c r="H20" s="23"/>
      <c r="I20" s="40">
        <v>4000</v>
      </c>
      <c r="J20" s="13"/>
      <c r="K20" s="41">
        <f>G20+I20+I21</f>
        <v>13066</v>
      </c>
      <c r="L20" s="42">
        <v>12285</v>
      </c>
      <c r="M20" s="43">
        <f>L20/K20</f>
        <v>0.9402265421705189</v>
      </c>
      <c r="N20" s="42">
        <v>11583</v>
      </c>
    </row>
    <row r="21" spans="1:14" ht="13.5">
      <c r="A21" s="7"/>
      <c r="B21" s="8"/>
      <c r="C21" s="9"/>
      <c r="D21" s="24"/>
      <c r="E21" s="37"/>
      <c r="F21" s="6"/>
      <c r="G21" s="38"/>
      <c r="H21" s="24"/>
      <c r="I21" s="37"/>
      <c r="J21" s="6"/>
      <c r="K21" s="38"/>
      <c r="L21" s="39"/>
      <c r="M21" s="4"/>
      <c r="N21" s="39"/>
    </row>
    <row r="22" spans="1:14" ht="13.5">
      <c r="A22" s="10" t="s">
        <v>23</v>
      </c>
      <c r="B22" s="11">
        <v>19</v>
      </c>
      <c r="C22" s="12" t="s">
        <v>22</v>
      </c>
      <c r="D22" s="23" t="s">
        <v>52</v>
      </c>
      <c r="E22" s="40">
        <v>961</v>
      </c>
      <c r="F22" s="13"/>
      <c r="G22" s="41">
        <f>K8+E22+E23</f>
        <v>8160</v>
      </c>
      <c r="H22" s="23"/>
      <c r="I22" s="40">
        <v>4000</v>
      </c>
      <c r="J22" s="13"/>
      <c r="K22" s="41">
        <f>G22+I22+I23</f>
        <v>12160</v>
      </c>
      <c r="L22" s="42">
        <v>11850</v>
      </c>
      <c r="M22" s="43">
        <f>L22/K22</f>
        <v>0.9745065789473685</v>
      </c>
      <c r="N22" s="42">
        <v>11260</v>
      </c>
    </row>
    <row r="23" spans="1:14" ht="13.5">
      <c r="A23" s="7"/>
      <c r="B23" s="62"/>
      <c r="C23" s="9"/>
      <c r="D23" s="24"/>
      <c r="E23" s="37"/>
      <c r="F23" s="6"/>
      <c r="G23" s="38"/>
      <c r="H23" s="24"/>
      <c r="I23" s="37"/>
      <c r="J23" s="6"/>
      <c r="K23" s="38"/>
      <c r="L23" s="39"/>
      <c r="M23" s="4"/>
      <c r="N23" s="39"/>
    </row>
    <row r="24" spans="1:14" ht="13.5">
      <c r="A24" s="10" t="s">
        <v>23</v>
      </c>
      <c r="B24" s="11">
        <v>20</v>
      </c>
      <c r="C24" s="12" t="s">
        <v>22</v>
      </c>
      <c r="D24" s="23" t="s">
        <v>52</v>
      </c>
      <c r="E24" s="40">
        <v>1251</v>
      </c>
      <c r="F24" s="13"/>
      <c r="G24" s="41">
        <f>K9+E24+E25</f>
        <v>5204</v>
      </c>
      <c r="H24" s="23"/>
      <c r="I24" s="40">
        <v>4060</v>
      </c>
      <c r="J24" s="13"/>
      <c r="K24" s="41">
        <f>G24+I24+I25</f>
        <v>9264</v>
      </c>
      <c r="L24" s="42">
        <v>9130</v>
      </c>
      <c r="M24" s="43">
        <f>L24/K24</f>
        <v>0.9855354058721935</v>
      </c>
      <c r="N24" s="42">
        <v>9007</v>
      </c>
    </row>
    <row r="25" spans="1:14" ht="13.5">
      <c r="A25" s="61"/>
      <c r="B25" s="8"/>
      <c r="C25" s="63"/>
      <c r="D25" s="24"/>
      <c r="E25" s="37"/>
      <c r="F25" s="6"/>
      <c r="G25" s="38"/>
      <c r="H25" s="24"/>
      <c r="I25" s="37"/>
      <c r="J25" s="6"/>
      <c r="K25" s="38"/>
      <c r="L25" s="39"/>
      <c r="M25" s="4"/>
      <c r="N25" s="39"/>
    </row>
    <row r="26" spans="1:14" ht="13.5">
      <c r="A26" s="10" t="s">
        <v>23</v>
      </c>
      <c r="B26" s="11">
        <v>21</v>
      </c>
      <c r="C26" s="12" t="s">
        <v>22</v>
      </c>
      <c r="D26" s="23" t="s">
        <v>83</v>
      </c>
      <c r="E26" s="40">
        <v>1213</v>
      </c>
      <c r="F26" s="13"/>
      <c r="G26" s="41">
        <f>K10+E26+E27</f>
        <v>10258</v>
      </c>
      <c r="H26" s="23"/>
      <c r="I26" s="40">
        <v>2000</v>
      </c>
      <c r="J26" s="13"/>
      <c r="K26" s="41">
        <f>G26+I26+I27</f>
        <v>12258</v>
      </c>
      <c r="L26" s="42">
        <v>11854</v>
      </c>
      <c r="M26" s="43">
        <f>L26/K26</f>
        <v>0.967041931799641</v>
      </c>
      <c r="N26" s="42">
        <v>11447</v>
      </c>
    </row>
    <row r="27" spans="1:14" ht="13.5">
      <c r="A27" s="7"/>
      <c r="B27" s="62"/>
      <c r="C27" s="9"/>
      <c r="D27" s="7"/>
      <c r="E27" s="9"/>
      <c r="F27" s="6"/>
      <c r="G27" s="38"/>
      <c r="H27" s="58"/>
      <c r="I27" s="9"/>
      <c r="J27" s="6"/>
      <c r="K27" s="38"/>
      <c r="L27" s="4"/>
      <c r="M27" s="4"/>
      <c r="N27" s="4"/>
    </row>
    <row r="28" spans="1:14" ht="13.5">
      <c r="A28" s="10" t="s">
        <v>23</v>
      </c>
      <c r="B28" s="11">
        <v>22</v>
      </c>
      <c r="C28" s="12" t="s">
        <v>22</v>
      </c>
      <c r="D28" s="23" t="s">
        <v>52</v>
      </c>
      <c r="E28" s="40">
        <v>1477</v>
      </c>
      <c r="F28" s="13"/>
      <c r="G28" s="41">
        <f>K11+E28+E29</f>
        <v>5679</v>
      </c>
      <c r="H28" s="23"/>
      <c r="I28" s="40">
        <v>5500</v>
      </c>
      <c r="J28" s="13"/>
      <c r="K28" s="41">
        <f>G28+I28+I29</f>
        <v>11179</v>
      </c>
      <c r="L28" s="42">
        <v>10869</v>
      </c>
      <c r="M28" s="43">
        <f>L28/K28</f>
        <v>0.9722694337597281</v>
      </c>
      <c r="N28" s="42">
        <v>10299</v>
      </c>
    </row>
    <row r="29" spans="1:14" ht="13.5">
      <c r="A29" s="61"/>
      <c r="B29" s="8"/>
      <c r="C29" s="63"/>
      <c r="D29" s="24"/>
      <c r="E29" s="37"/>
      <c r="F29" s="7"/>
      <c r="G29" s="9"/>
      <c r="H29" s="24"/>
      <c r="I29" s="37"/>
      <c r="J29" s="7"/>
      <c r="K29" s="9"/>
      <c r="L29" s="39"/>
      <c r="M29" s="4"/>
      <c r="N29" s="39"/>
    </row>
    <row r="30" spans="1:14" ht="13.5">
      <c r="A30" s="10" t="s">
        <v>23</v>
      </c>
      <c r="B30" s="11">
        <v>23</v>
      </c>
      <c r="C30" s="12" t="s">
        <v>22</v>
      </c>
      <c r="D30" s="23" t="s">
        <v>83</v>
      </c>
      <c r="E30" s="40">
        <v>3154</v>
      </c>
      <c r="F30" s="13"/>
      <c r="G30" s="41">
        <f>K12+E30+E31</f>
        <v>5147</v>
      </c>
      <c r="H30" s="23"/>
      <c r="I30" s="40">
        <v>4328</v>
      </c>
      <c r="J30" s="13"/>
      <c r="K30" s="41">
        <f>G30+I30+I31</f>
        <v>9475</v>
      </c>
      <c r="L30" s="42">
        <v>9111</v>
      </c>
      <c r="M30" s="43">
        <f>L30/K30</f>
        <v>0.9615831134564644</v>
      </c>
      <c r="N30" s="42">
        <v>8615</v>
      </c>
    </row>
    <row r="31" spans="1:14" ht="13.5">
      <c r="A31" s="7"/>
      <c r="B31" s="8"/>
      <c r="C31" s="9"/>
      <c r="D31" s="7"/>
      <c r="E31" s="9"/>
      <c r="F31" s="6"/>
      <c r="G31" s="38"/>
      <c r="H31" s="58"/>
      <c r="I31" s="9"/>
      <c r="J31" s="6"/>
      <c r="K31" s="38"/>
      <c r="L31" s="4"/>
      <c r="M31" s="4"/>
      <c r="N31" s="4"/>
    </row>
    <row r="32" spans="1:14" ht="13.5">
      <c r="A32" s="10" t="s">
        <v>23</v>
      </c>
      <c r="B32" s="11">
        <v>24</v>
      </c>
      <c r="C32" s="12" t="s">
        <v>22</v>
      </c>
      <c r="D32" s="23" t="s">
        <v>83</v>
      </c>
      <c r="E32" s="40">
        <v>4518</v>
      </c>
      <c r="F32" s="13"/>
      <c r="G32" s="41">
        <f>K13+E32+E33</f>
        <v>5650</v>
      </c>
      <c r="H32" s="23"/>
      <c r="I32" s="40">
        <v>3100</v>
      </c>
      <c r="J32" s="13"/>
      <c r="K32" s="41">
        <f>G32+I32+I33</f>
        <v>8750</v>
      </c>
      <c r="L32" s="42">
        <v>8479</v>
      </c>
      <c r="M32" s="43">
        <f>L32/K32</f>
        <v>0.9690285714285715</v>
      </c>
      <c r="N32" s="42">
        <v>8137</v>
      </c>
    </row>
    <row r="33" spans="1:14" ht="13.5">
      <c r="A33" s="7"/>
      <c r="B33" s="8"/>
      <c r="C33" s="9"/>
      <c r="D33" s="7"/>
      <c r="E33" s="9"/>
      <c r="F33" s="7"/>
      <c r="G33" s="9"/>
      <c r="H33" s="58"/>
      <c r="I33" s="9"/>
      <c r="J33" s="7"/>
      <c r="K33" s="9"/>
      <c r="L33" s="4"/>
      <c r="M33" s="4"/>
      <c r="N33" s="4"/>
    </row>
    <row r="34" spans="1:14" ht="13.5">
      <c r="A34" s="10" t="s">
        <v>23</v>
      </c>
      <c r="B34" s="11">
        <v>25</v>
      </c>
      <c r="C34" s="12" t="s">
        <v>22</v>
      </c>
      <c r="D34" s="23" t="s">
        <v>83</v>
      </c>
      <c r="E34" s="40">
        <v>5145</v>
      </c>
      <c r="F34" s="13"/>
      <c r="G34" s="41">
        <f>K14+E34+E35</f>
        <v>8777</v>
      </c>
      <c r="H34" s="23"/>
      <c r="I34" s="40">
        <v>500</v>
      </c>
      <c r="J34" s="13"/>
      <c r="K34" s="41">
        <f>G34+I34+I35</f>
        <v>9277</v>
      </c>
      <c r="L34" s="134">
        <v>8782</v>
      </c>
      <c r="M34" s="43">
        <f>L34/K34</f>
        <v>0.946642233480651</v>
      </c>
      <c r="N34" s="53">
        <v>8419</v>
      </c>
    </row>
    <row r="35" spans="1:14" ht="13.5">
      <c r="A35" s="7"/>
      <c r="B35" s="8"/>
      <c r="C35" s="9"/>
      <c r="D35" s="7"/>
      <c r="E35" s="9"/>
      <c r="F35" s="7"/>
      <c r="G35" s="9"/>
      <c r="H35" s="58"/>
      <c r="I35" s="9"/>
      <c r="J35" s="7"/>
      <c r="K35" s="9"/>
      <c r="L35" s="4"/>
      <c r="M35" s="4"/>
      <c r="N35" s="4"/>
    </row>
    <row r="36" spans="1:14" ht="13.5">
      <c r="A36" s="10" t="s">
        <v>23</v>
      </c>
      <c r="B36" s="11">
        <v>26</v>
      </c>
      <c r="C36" s="12" t="s">
        <v>22</v>
      </c>
      <c r="D36" s="23" t="s">
        <v>83</v>
      </c>
      <c r="E36" s="40">
        <v>5667</v>
      </c>
      <c r="F36" s="13"/>
      <c r="G36" s="41">
        <f>K15+E36+E37</f>
        <v>11110</v>
      </c>
      <c r="H36" s="23"/>
      <c r="I36" s="40">
        <v>400</v>
      </c>
      <c r="J36" s="13"/>
      <c r="K36" s="133">
        <f>G36+I36+I37</f>
        <v>11510</v>
      </c>
      <c r="L36" s="134">
        <v>11042</v>
      </c>
      <c r="M36" s="135">
        <f>L36/K36</f>
        <v>0.9593397046046915</v>
      </c>
      <c r="N36" s="53">
        <v>10715</v>
      </c>
    </row>
    <row r="37" spans="1:14" ht="13.5">
      <c r="A37" s="7"/>
      <c r="B37" s="8"/>
      <c r="C37" s="9"/>
      <c r="D37" s="6" t="s">
        <v>132</v>
      </c>
      <c r="E37" s="9">
        <v>130</v>
      </c>
      <c r="F37" s="7"/>
      <c r="G37" s="9"/>
      <c r="H37" s="58"/>
      <c r="I37" s="9"/>
      <c r="J37" s="7"/>
      <c r="K37" s="9"/>
      <c r="L37" s="4"/>
      <c r="M37" s="4"/>
      <c r="N37" s="4"/>
    </row>
    <row r="38" spans="1:14" ht="13.5" hidden="1">
      <c r="A38" s="10" t="s">
        <v>23</v>
      </c>
      <c r="B38" s="11">
        <v>27</v>
      </c>
      <c r="C38" s="12" t="s">
        <v>22</v>
      </c>
      <c r="D38" s="23" t="s">
        <v>83</v>
      </c>
      <c r="E38" s="40"/>
      <c r="F38" s="13"/>
      <c r="G38" s="41">
        <f>K16+E38+E39</f>
        <v>0</v>
      </c>
      <c r="H38" s="23"/>
      <c r="I38" s="40"/>
      <c r="J38" s="13"/>
      <c r="K38" s="133">
        <f>G38+I38+I39</f>
        <v>0</v>
      </c>
      <c r="L38" s="134"/>
      <c r="M38" s="135" t="e">
        <f>L38/K38</f>
        <v>#DIV/0!</v>
      </c>
      <c r="N38" s="53"/>
    </row>
    <row r="39" spans="1:14" ht="13.5" hidden="1">
      <c r="A39" s="7"/>
      <c r="B39" s="8"/>
      <c r="C39" s="9"/>
      <c r="D39" s="7"/>
      <c r="E39" s="9"/>
      <c r="F39" s="7"/>
      <c r="G39" s="9"/>
      <c r="H39" s="58"/>
      <c r="I39" s="9"/>
      <c r="J39" s="7"/>
      <c r="K39" s="9"/>
      <c r="L39" s="4"/>
      <c r="M39" s="4"/>
      <c r="N39" s="4"/>
    </row>
    <row r="40" spans="1:8" ht="26.25" customHeight="1">
      <c r="A40" s="62"/>
      <c r="B40" s="62"/>
      <c r="C40" s="62"/>
      <c r="H40" s="33"/>
    </row>
    <row r="41" spans="1:14" ht="18.75" customHeight="1">
      <c r="A41" s="194" t="s">
        <v>22</v>
      </c>
      <c r="B41" s="195"/>
      <c r="C41" s="196"/>
      <c r="D41" s="3" t="s">
        <v>38</v>
      </c>
      <c r="E41" s="210" t="s">
        <v>50</v>
      </c>
      <c r="F41" s="211"/>
      <c r="G41" s="211"/>
      <c r="H41" s="211"/>
      <c r="I41" s="211"/>
      <c r="J41" s="211"/>
      <c r="K41" s="211"/>
      <c r="L41" s="211"/>
      <c r="M41" s="211"/>
      <c r="N41" s="212"/>
    </row>
    <row r="42" spans="1:14" ht="13.5">
      <c r="A42" s="197"/>
      <c r="B42" s="198"/>
      <c r="C42" s="199"/>
      <c r="D42" s="2"/>
      <c r="E42" s="3" t="s">
        <v>39</v>
      </c>
      <c r="F42" s="188" t="s">
        <v>47</v>
      </c>
      <c r="G42" s="189"/>
      <c r="H42" s="189"/>
      <c r="I42" s="189"/>
      <c r="J42" s="189"/>
      <c r="K42" s="189"/>
      <c r="L42" s="189"/>
      <c r="M42" s="189"/>
      <c r="N42" s="190"/>
    </row>
    <row r="43" spans="1:14" ht="14.25" thickBot="1">
      <c r="A43" s="200"/>
      <c r="B43" s="201"/>
      <c r="C43" s="202"/>
      <c r="D43" s="60" t="s">
        <v>36</v>
      </c>
      <c r="E43" s="60" t="s">
        <v>36</v>
      </c>
      <c r="F43" s="191"/>
      <c r="G43" s="192"/>
      <c r="H43" s="192"/>
      <c r="I43" s="192"/>
      <c r="J43" s="192"/>
      <c r="K43" s="192"/>
      <c r="L43" s="192"/>
      <c r="M43" s="192"/>
      <c r="N43" s="193"/>
    </row>
    <row r="44" spans="1:14" ht="24.75" customHeight="1" thickTop="1">
      <c r="A44" s="14" t="s">
        <v>23</v>
      </c>
      <c r="B44" s="15">
        <v>18</v>
      </c>
      <c r="C44" s="16" t="s">
        <v>22</v>
      </c>
      <c r="D44" s="44">
        <f>N20</f>
        <v>11583</v>
      </c>
      <c r="E44" s="34"/>
      <c r="F44" s="49"/>
      <c r="G44" s="100"/>
      <c r="H44" s="50"/>
      <c r="I44" s="101"/>
      <c r="J44" s="51"/>
      <c r="K44" s="47"/>
      <c r="L44" s="50"/>
      <c r="M44" s="48"/>
      <c r="N44" s="29"/>
    </row>
    <row r="45" spans="1:14" ht="24.75" customHeight="1">
      <c r="A45" s="14" t="s">
        <v>23</v>
      </c>
      <c r="B45" s="15">
        <v>19</v>
      </c>
      <c r="C45" s="16" t="s">
        <v>22</v>
      </c>
      <c r="D45" s="44">
        <f>N22</f>
        <v>11260</v>
      </c>
      <c r="E45" s="34"/>
      <c r="F45" s="49"/>
      <c r="G45" s="100"/>
      <c r="H45" s="50"/>
      <c r="I45" s="101"/>
      <c r="J45" s="51"/>
      <c r="K45" s="47"/>
      <c r="L45" s="50"/>
      <c r="M45" s="48"/>
      <c r="N45" s="29"/>
    </row>
    <row r="46" spans="1:14" ht="24.75" customHeight="1">
      <c r="A46" s="14" t="s">
        <v>23</v>
      </c>
      <c r="B46" s="15">
        <v>20</v>
      </c>
      <c r="C46" s="16" t="s">
        <v>22</v>
      </c>
      <c r="D46" s="44">
        <f>N24</f>
        <v>9007</v>
      </c>
      <c r="E46" s="34"/>
      <c r="F46" s="49"/>
      <c r="G46" s="100"/>
      <c r="H46" s="50"/>
      <c r="I46" s="101"/>
      <c r="J46" s="51"/>
      <c r="K46" s="47"/>
      <c r="L46" s="50"/>
      <c r="M46" s="48"/>
      <c r="N46" s="29"/>
    </row>
    <row r="47" spans="1:14" ht="24.75" customHeight="1">
      <c r="A47" s="14" t="s">
        <v>23</v>
      </c>
      <c r="B47" s="15">
        <v>21</v>
      </c>
      <c r="C47" s="16" t="s">
        <v>22</v>
      </c>
      <c r="D47" s="44">
        <f>N26</f>
        <v>11447</v>
      </c>
      <c r="E47" s="34">
        <f>G47+I47</f>
        <v>1000</v>
      </c>
      <c r="F47" s="49" t="s">
        <v>110</v>
      </c>
      <c r="G47" s="100">
        <v>1000</v>
      </c>
      <c r="H47" s="50"/>
      <c r="I47" s="101"/>
      <c r="J47" s="51"/>
      <c r="K47" s="47"/>
      <c r="L47" s="50"/>
      <c r="M47" s="48"/>
      <c r="N47" s="29"/>
    </row>
    <row r="48" spans="1:14" ht="24.75" customHeight="1">
      <c r="A48" s="14" t="s">
        <v>23</v>
      </c>
      <c r="B48" s="15">
        <v>22</v>
      </c>
      <c r="C48" s="16" t="s">
        <v>22</v>
      </c>
      <c r="D48" s="44">
        <f>N28</f>
        <v>10299</v>
      </c>
      <c r="E48" s="34">
        <f>G48+I48</f>
        <v>1000</v>
      </c>
      <c r="F48" s="49" t="s">
        <v>110</v>
      </c>
      <c r="G48" s="100">
        <v>1000</v>
      </c>
      <c r="H48" s="50"/>
      <c r="I48" s="101"/>
      <c r="J48" s="51"/>
      <c r="K48" s="47"/>
      <c r="L48" s="50"/>
      <c r="M48" s="48"/>
      <c r="N48" s="29"/>
    </row>
    <row r="49" spans="1:14" ht="24.75" customHeight="1">
      <c r="A49" s="14" t="s">
        <v>23</v>
      </c>
      <c r="B49" s="15">
        <v>23</v>
      </c>
      <c r="C49" s="16" t="s">
        <v>22</v>
      </c>
      <c r="D49" s="44">
        <f>N30</f>
        <v>8615</v>
      </c>
      <c r="E49" s="34">
        <f>G49+I49</f>
        <v>1000</v>
      </c>
      <c r="F49" s="49" t="s">
        <v>110</v>
      </c>
      <c r="G49" s="100">
        <v>1000</v>
      </c>
      <c r="H49" s="50"/>
      <c r="I49" s="101"/>
      <c r="J49" s="51"/>
      <c r="K49" s="47"/>
      <c r="L49" s="50"/>
      <c r="M49" s="48"/>
      <c r="N49" s="29"/>
    </row>
    <row r="50" spans="1:14" ht="24" customHeight="1">
      <c r="A50" s="14" t="s">
        <v>23</v>
      </c>
      <c r="B50" s="15">
        <v>24</v>
      </c>
      <c r="C50" s="16" t="s">
        <v>22</v>
      </c>
      <c r="D50" s="44">
        <f>N32</f>
        <v>8137</v>
      </c>
      <c r="E50" s="34">
        <v>500</v>
      </c>
      <c r="F50" s="49" t="s">
        <v>110</v>
      </c>
      <c r="G50" s="100">
        <v>500</v>
      </c>
      <c r="H50" s="50"/>
      <c r="I50" s="101"/>
      <c r="J50" s="51"/>
      <c r="K50" s="47"/>
      <c r="L50" s="50"/>
      <c r="M50" s="48"/>
      <c r="N50" s="29"/>
    </row>
    <row r="51" spans="1:14" ht="24.75" customHeight="1">
      <c r="A51" s="14" t="s">
        <v>23</v>
      </c>
      <c r="B51" s="15">
        <v>25</v>
      </c>
      <c r="C51" s="16" t="s">
        <v>22</v>
      </c>
      <c r="D51" s="44">
        <f>N34</f>
        <v>8419</v>
      </c>
      <c r="E51" s="34">
        <v>1000</v>
      </c>
      <c r="F51" s="49" t="s">
        <v>110</v>
      </c>
      <c r="G51" s="100">
        <v>1000</v>
      </c>
      <c r="H51" s="50" t="s">
        <v>86</v>
      </c>
      <c r="I51" s="101" t="s">
        <v>86</v>
      </c>
      <c r="J51" s="51"/>
      <c r="K51" s="47"/>
      <c r="L51" s="50"/>
      <c r="M51" s="48"/>
      <c r="N51" s="29"/>
    </row>
    <row r="52" spans="1:14" ht="24.75" customHeight="1">
      <c r="A52" s="14" t="s">
        <v>23</v>
      </c>
      <c r="B52" s="15">
        <v>26</v>
      </c>
      <c r="C52" s="16" t="s">
        <v>22</v>
      </c>
      <c r="D52" s="44">
        <f>N36</f>
        <v>10715</v>
      </c>
      <c r="E52" s="34">
        <v>1000</v>
      </c>
      <c r="F52" s="49" t="s">
        <v>110</v>
      </c>
      <c r="G52" s="100">
        <v>1000</v>
      </c>
      <c r="H52" s="50" t="s">
        <v>86</v>
      </c>
      <c r="I52" s="101" t="s">
        <v>86</v>
      </c>
      <c r="J52" s="51"/>
      <c r="K52" s="47"/>
      <c r="L52" s="50"/>
      <c r="M52" s="48"/>
      <c r="N52" s="29"/>
    </row>
    <row r="53" spans="1:14" ht="24.75" customHeight="1" hidden="1">
      <c r="A53" s="14" t="s">
        <v>23</v>
      </c>
      <c r="B53" s="15">
        <v>27</v>
      </c>
      <c r="C53" s="16" t="s">
        <v>22</v>
      </c>
      <c r="D53" s="44">
        <f>N38</f>
        <v>0</v>
      </c>
      <c r="E53" s="34"/>
      <c r="F53" s="49" t="s">
        <v>86</v>
      </c>
      <c r="G53" s="100" t="s">
        <v>86</v>
      </c>
      <c r="H53" s="50" t="s">
        <v>86</v>
      </c>
      <c r="I53" s="101" t="s">
        <v>86</v>
      </c>
      <c r="J53" s="51"/>
      <c r="K53" s="47"/>
      <c r="L53" s="50"/>
      <c r="M53" s="48"/>
      <c r="N53" s="29"/>
    </row>
  </sheetData>
  <sheetProtection/>
  <mergeCells count="23">
    <mergeCell ref="A1:C1"/>
    <mergeCell ref="A41:C43"/>
    <mergeCell ref="D18:E18"/>
    <mergeCell ref="F18:G18"/>
    <mergeCell ref="H18:I18"/>
    <mergeCell ref="A18:C19"/>
    <mergeCell ref="D4:F4"/>
    <mergeCell ref="G4:I4"/>
    <mergeCell ref="A4:C6"/>
    <mergeCell ref="J18:K18"/>
    <mergeCell ref="M15:N15"/>
    <mergeCell ref="M11:N11"/>
    <mergeCell ref="M16:N16"/>
    <mergeCell ref="E41:N41"/>
    <mergeCell ref="F42:N43"/>
    <mergeCell ref="M4:N6"/>
    <mergeCell ref="M10:N10"/>
    <mergeCell ref="M12:N12"/>
    <mergeCell ref="M13:N13"/>
    <mergeCell ref="M14:N14"/>
    <mergeCell ref="J4:J5"/>
    <mergeCell ref="M8:N8"/>
    <mergeCell ref="M9:N9"/>
  </mergeCells>
  <printOptions/>
  <pageMargins left="0.65" right="0.56" top="0.76" bottom="0.77" header="0.42" footer="0.37"/>
  <pageSetup fitToHeight="1" fitToWidth="1" horizontalDpi="300" verticalDpi="3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53"/>
  <sheetViews>
    <sheetView zoomScale="80" zoomScaleNormal="80" zoomScalePageLayoutView="0" workbookViewId="0" topLeftCell="A1">
      <selection activeCell="K14" sqref="K14"/>
    </sheetView>
  </sheetViews>
  <sheetFormatPr defaultColWidth="9.00390625" defaultRowHeight="13.5"/>
  <cols>
    <col min="1" max="1" width="4.875" style="0" bestFit="1" customWidth="1"/>
    <col min="2" max="2" width="3.00390625" style="0" customWidth="1"/>
    <col min="3" max="3" width="4.875" style="0" bestFit="1" customWidth="1"/>
    <col min="10" max="10" width="8.00390625" style="0" customWidth="1"/>
    <col min="12" max="12" width="10.50390625" style="0" bestFit="1" customWidth="1"/>
    <col min="14" max="14" width="11.375" style="0" customWidth="1"/>
  </cols>
  <sheetData>
    <row r="1" spans="1:7" ht="17.25" customHeight="1">
      <c r="A1" s="213" t="s">
        <v>46</v>
      </c>
      <c r="B1" s="213"/>
      <c r="C1" s="213"/>
      <c r="D1" s="31" t="s">
        <v>80</v>
      </c>
      <c r="E1" s="1" t="s">
        <v>44</v>
      </c>
      <c r="F1" s="32" t="s">
        <v>81</v>
      </c>
      <c r="G1" s="5" t="s">
        <v>42</v>
      </c>
    </row>
    <row r="2" ht="7.5" customHeight="1"/>
    <row r="3" ht="6" customHeight="1"/>
    <row r="4" spans="1:14" ht="13.5">
      <c r="A4" s="221" t="s">
        <v>22</v>
      </c>
      <c r="B4" s="221"/>
      <c r="C4" s="221"/>
      <c r="D4" s="213" t="s">
        <v>0</v>
      </c>
      <c r="E4" s="213"/>
      <c r="F4" s="213"/>
      <c r="G4" s="213" t="s">
        <v>12</v>
      </c>
      <c r="H4" s="213"/>
      <c r="I4" s="213"/>
      <c r="J4" s="214" t="s">
        <v>14</v>
      </c>
      <c r="K4" s="3" t="s">
        <v>8</v>
      </c>
      <c r="L4" s="3" t="s">
        <v>10</v>
      </c>
      <c r="M4" s="188" t="s">
        <v>40</v>
      </c>
      <c r="N4" s="190"/>
    </row>
    <row r="5" spans="1:14" ht="13.5">
      <c r="A5" s="221"/>
      <c r="B5" s="221"/>
      <c r="C5" s="221"/>
      <c r="D5" s="3" t="s">
        <v>2</v>
      </c>
      <c r="E5" s="3" t="s">
        <v>4</v>
      </c>
      <c r="F5" s="3" t="s">
        <v>6</v>
      </c>
      <c r="G5" s="3" t="s">
        <v>2</v>
      </c>
      <c r="H5" s="3" t="s">
        <v>4</v>
      </c>
      <c r="I5" s="3" t="s">
        <v>6</v>
      </c>
      <c r="J5" s="215"/>
      <c r="K5" s="2"/>
      <c r="L5" s="2"/>
      <c r="M5" s="216"/>
      <c r="N5" s="217"/>
    </row>
    <row r="6" spans="1:14" ht="14.25" thickBot="1">
      <c r="A6" s="222"/>
      <c r="B6" s="222"/>
      <c r="C6" s="222"/>
      <c r="D6" s="60" t="s">
        <v>16</v>
      </c>
      <c r="E6" s="60" t="s">
        <v>16</v>
      </c>
      <c r="F6" s="60" t="s">
        <v>16</v>
      </c>
      <c r="G6" s="60" t="s">
        <v>16</v>
      </c>
      <c r="H6" s="60" t="s">
        <v>16</v>
      </c>
      <c r="I6" s="60" t="s">
        <v>16</v>
      </c>
      <c r="J6" s="60"/>
      <c r="K6" s="60" t="s">
        <v>18</v>
      </c>
      <c r="L6" s="60" t="s">
        <v>20</v>
      </c>
      <c r="M6" s="191"/>
      <c r="N6" s="193"/>
    </row>
    <row r="7" spans="1:14" ht="24.75" customHeight="1" thickTop="1">
      <c r="A7" s="14" t="s">
        <v>23</v>
      </c>
      <c r="B7" s="15">
        <v>18</v>
      </c>
      <c r="C7" s="16" t="s">
        <v>22</v>
      </c>
      <c r="D7" s="34">
        <v>1204</v>
      </c>
      <c r="E7" s="34">
        <v>1927</v>
      </c>
      <c r="F7" s="35">
        <f aca="true" t="shared" si="0" ref="F7:F15">D7+E7</f>
        <v>3131</v>
      </c>
      <c r="G7" s="34">
        <v>1174</v>
      </c>
      <c r="H7" s="34">
        <v>789</v>
      </c>
      <c r="I7" s="35">
        <f aca="true" t="shared" si="1" ref="I7:I15">G7+H7</f>
        <v>1963</v>
      </c>
      <c r="J7" s="36">
        <f aca="true" t="shared" si="2" ref="J7:J15">G7/D7</f>
        <v>0.9750830564784053</v>
      </c>
      <c r="K7" s="34">
        <v>2840</v>
      </c>
      <c r="L7" s="44">
        <f aca="true" t="shared" si="3" ref="L7:L15">K7*1000/G7</f>
        <v>2419.0800681431006</v>
      </c>
      <c r="M7" s="14"/>
      <c r="N7" s="16"/>
    </row>
    <row r="8" spans="1:14" ht="24.75" customHeight="1">
      <c r="A8" s="14" t="s">
        <v>23</v>
      </c>
      <c r="B8" s="15">
        <v>19</v>
      </c>
      <c r="C8" s="16" t="s">
        <v>22</v>
      </c>
      <c r="D8" s="34">
        <v>999</v>
      </c>
      <c r="E8" s="34">
        <v>1371</v>
      </c>
      <c r="F8" s="35">
        <f t="shared" si="0"/>
        <v>2370</v>
      </c>
      <c r="G8" s="34">
        <v>988</v>
      </c>
      <c r="H8" s="34">
        <v>601</v>
      </c>
      <c r="I8" s="35">
        <f t="shared" si="1"/>
        <v>1589</v>
      </c>
      <c r="J8" s="36">
        <f t="shared" si="2"/>
        <v>0.988988988988989</v>
      </c>
      <c r="K8" s="34">
        <v>2395</v>
      </c>
      <c r="L8" s="44">
        <f t="shared" si="3"/>
        <v>2424.089068825911</v>
      </c>
      <c r="M8" s="14"/>
      <c r="N8" s="16"/>
    </row>
    <row r="9" spans="1:14" ht="24.75" customHeight="1">
      <c r="A9" s="14" t="s">
        <v>23</v>
      </c>
      <c r="B9" s="15">
        <v>20</v>
      </c>
      <c r="C9" s="16" t="s">
        <v>22</v>
      </c>
      <c r="D9" s="34">
        <v>559</v>
      </c>
      <c r="E9" s="34">
        <v>916</v>
      </c>
      <c r="F9" s="35">
        <f t="shared" si="0"/>
        <v>1475</v>
      </c>
      <c r="G9" s="34">
        <v>550</v>
      </c>
      <c r="H9" s="34">
        <v>292</v>
      </c>
      <c r="I9" s="35">
        <f t="shared" si="1"/>
        <v>842</v>
      </c>
      <c r="J9" s="36">
        <f t="shared" si="2"/>
        <v>0.9838998211091234</v>
      </c>
      <c r="K9" s="34">
        <v>1407</v>
      </c>
      <c r="L9" s="44">
        <f t="shared" si="3"/>
        <v>2558.181818181818</v>
      </c>
      <c r="M9" s="14"/>
      <c r="N9" s="16"/>
    </row>
    <row r="10" spans="1:14" ht="24.75" customHeight="1">
      <c r="A10" s="14" t="s">
        <v>23</v>
      </c>
      <c r="B10" s="15">
        <v>21</v>
      </c>
      <c r="C10" s="16" t="s">
        <v>22</v>
      </c>
      <c r="D10" s="34">
        <v>579</v>
      </c>
      <c r="E10" s="34">
        <v>894</v>
      </c>
      <c r="F10" s="35">
        <f t="shared" si="0"/>
        <v>1473</v>
      </c>
      <c r="G10" s="34">
        <v>571</v>
      </c>
      <c r="H10" s="34">
        <v>273</v>
      </c>
      <c r="I10" s="35">
        <f t="shared" si="1"/>
        <v>844</v>
      </c>
      <c r="J10" s="36">
        <f t="shared" si="2"/>
        <v>0.9861830742659758</v>
      </c>
      <c r="K10" s="34">
        <v>1627</v>
      </c>
      <c r="L10" s="44">
        <f t="shared" si="3"/>
        <v>2849.38704028021</v>
      </c>
      <c r="M10" s="14"/>
      <c r="N10" s="16"/>
    </row>
    <row r="11" spans="1:14" ht="24.75" customHeight="1">
      <c r="A11" s="14" t="s">
        <v>23</v>
      </c>
      <c r="B11" s="15">
        <v>22</v>
      </c>
      <c r="C11" s="16" t="s">
        <v>22</v>
      </c>
      <c r="D11" s="34">
        <v>161</v>
      </c>
      <c r="E11" s="34">
        <v>263</v>
      </c>
      <c r="F11" s="35">
        <f t="shared" si="0"/>
        <v>424</v>
      </c>
      <c r="G11" s="34">
        <v>155</v>
      </c>
      <c r="H11" s="34">
        <v>76</v>
      </c>
      <c r="I11" s="35">
        <f t="shared" si="1"/>
        <v>231</v>
      </c>
      <c r="J11" s="36">
        <f t="shared" si="2"/>
        <v>0.9627329192546584</v>
      </c>
      <c r="K11" s="34">
        <v>413</v>
      </c>
      <c r="L11" s="44">
        <f t="shared" si="3"/>
        <v>2664.516129032258</v>
      </c>
      <c r="M11" s="14"/>
      <c r="N11" s="16"/>
    </row>
    <row r="12" spans="1:14" ht="24.75" customHeight="1">
      <c r="A12" s="14" t="s">
        <v>23</v>
      </c>
      <c r="B12" s="15">
        <v>23</v>
      </c>
      <c r="C12" s="16" t="s">
        <v>22</v>
      </c>
      <c r="D12" s="34">
        <v>204</v>
      </c>
      <c r="E12" s="34">
        <v>377</v>
      </c>
      <c r="F12" s="35">
        <f t="shared" si="0"/>
        <v>581</v>
      </c>
      <c r="G12" s="34">
        <v>185</v>
      </c>
      <c r="H12" s="34">
        <v>101</v>
      </c>
      <c r="I12" s="35">
        <f t="shared" si="1"/>
        <v>286</v>
      </c>
      <c r="J12" s="36">
        <f t="shared" si="2"/>
        <v>0.9068627450980392</v>
      </c>
      <c r="K12" s="34">
        <v>453</v>
      </c>
      <c r="L12" s="44">
        <f t="shared" si="3"/>
        <v>2448.6486486486488</v>
      </c>
      <c r="M12" s="14"/>
      <c r="N12" s="16"/>
    </row>
    <row r="13" spans="1:14" ht="24.75" customHeight="1">
      <c r="A13" s="14" t="s">
        <v>91</v>
      </c>
      <c r="B13" s="15">
        <v>24</v>
      </c>
      <c r="C13" s="16" t="s">
        <v>93</v>
      </c>
      <c r="D13" s="127">
        <v>182</v>
      </c>
      <c r="E13" s="127">
        <v>348</v>
      </c>
      <c r="F13" s="35">
        <f t="shared" si="0"/>
        <v>530</v>
      </c>
      <c r="G13" s="34">
        <v>122</v>
      </c>
      <c r="H13" s="34">
        <v>54</v>
      </c>
      <c r="I13" s="35">
        <f t="shared" si="1"/>
        <v>176</v>
      </c>
      <c r="J13" s="36">
        <f t="shared" si="2"/>
        <v>0.6703296703296703</v>
      </c>
      <c r="K13" s="34">
        <v>268</v>
      </c>
      <c r="L13" s="34">
        <f t="shared" si="3"/>
        <v>2196.72131147541</v>
      </c>
      <c r="M13" s="14"/>
      <c r="N13" s="16"/>
    </row>
    <row r="14" spans="1:14" ht="24.75" customHeight="1">
      <c r="A14" s="14" t="s">
        <v>91</v>
      </c>
      <c r="B14" s="15">
        <v>25</v>
      </c>
      <c r="C14" s="16" t="s">
        <v>93</v>
      </c>
      <c r="D14" s="127">
        <v>632</v>
      </c>
      <c r="E14" s="127">
        <v>1089</v>
      </c>
      <c r="F14" s="35">
        <f t="shared" si="0"/>
        <v>1721</v>
      </c>
      <c r="G14" s="34">
        <v>592</v>
      </c>
      <c r="H14" s="34">
        <v>281</v>
      </c>
      <c r="I14" s="34">
        <f t="shared" si="1"/>
        <v>873</v>
      </c>
      <c r="J14" s="36">
        <f t="shared" si="2"/>
        <v>0.9367088607594937</v>
      </c>
      <c r="K14" s="34">
        <v>1551</v>
      </c>
      <c r="L14" s="34">
        <f t="shared" si="3"/>
        <v>2619.9324324324325</v>
      </c>
      <c r="M14" s="15"/>
      <c r="N14" s="16"/>
    </row>
    <row r="15" spans="1:14" ht="24.75" customHeight="1">
      <c r="A15" s="14" t="s">
        <v>91</v>
      </c>
      <c r="B15" s="15">
        <v>26</v>
      </c>
      <c r="C15" s="16" t="s">
        <v>93</v>
      </c>
      <c r="D15" s="127">
        <v>156</v>
      </c>
      <c r="E15" s="127">
        <v>608</v>
      </c>
      <c r="F15" s="35">
        <f t="shared" si="0"/>
        <v>764</v>
      </c>
      <c r="G15" s="34">
        <v>152</v>
      </c>
      <c r="H15" s="34">
        <v>75</v>
      </c>
      <c r="I15" s="34">
        <f t="shared" si="1"/>
        <v>227</v>
      </c>
      <c r="J15" s="36">
        <f t="shared" si="2"/>
        <v>0.9743589743589743</v>
      </c>
      <c r="K15" s="34">
        <v>426</v>
      </c>
      <c r="L15" s="34">
        <f t="shared" si="3"/>
        <v>2802.6315789473683</v>
      </c>
      <c r="M15" s="15"/>
      <c r="N15" s="16"/>
    </row>
    <row r="16" spans="1:14" ht="24.75" customHeight="1" hidden="1">
      <c r="A16" s="14" t="s">
        <v>91</v>
      </c>
      <c r="B16" s="15">
        <v>27</v>
      </c>
      <c r="C16" s="16" t="s">
        <v>93</v>
      </c>
      <c r="D16" s="127"/>
      <c r="E16" s="127"/>
      <c r="F16" s="35">
        <f>D16+E16</f>
        <v>0</v>
      </c>
      <c r="G16" s="34"/>
      <c r="H16" s="34"/>
      <c r="I16" s="34">
        <f>G16+H16</f>
        <v>0</v>
      </c>
      <c r="J16" s="36" t="e">
        <f>G16/D16</f>
        <v>#DIV/0!</v>
      </c>
      <c r="K16" s="34"/>
      <c r="L16" s="34" t="e">
        <f>K16*1000/G16</f>
        <v>#DIV/0!</v>
      </c>
      <c r="M16" s="15"/>
      <c r="N16" s="16"/>
    </row>
    <row r="17" spans="1:3" ht="26.25" customHeight="1">
      <c r="A17" s="71"/>
      <c r="B17" s="71"/>
      <c r="C17" s="71"/>
    </row>
    <row r="18" spans="1:14" ht="13.5">
      <c r="A18" s="221" t="s">
        <v>22</v>
      </c>
      <c r="B18" s="221"/>
      <c r="C18" s="221"/>
      <c r="D18" s="203" t="s">
        <v>48</v>
      </c>
      <c r="E18" s="204"/>
      <c r="F18" s="203" t="s">
        <v>24</v>
      </c>
      <c r="G18" s="204"/>
      <c r="H18" s="203" t="s">
        <v>26</v>
      </c>
      <c r="I18" s="204"/>
      <c r="J18" s="203" t="s">
        <v>28</v>
      </c>
      <c r="K18" s="204"/>
      <c r="L18" s="3" t="s">
        <v>30</v>
      </c>
      <c r="M18" s="3" t="s">
        <v>32</v>
      </c>
      <c r="N18" s="3" t="s">
        <v>34</v>
      </c>
    </row>
    <row r="19" spans="1:14" ht="14.25" thickBot="1">
      <c r="A19" s="222"/>
      <c r="B19" s="222"/>
      <c r="C19" s="222"/>
      <c r="D19" s="69"/>
      <c r="E19" s="70" t="s">
        <v>18</v>
      </c>
      <c r="F19" s="69"/>
      <c r="G19" s="70" t="s">
        <v>18</v>
      </c>
      <c r="H19" s="69"/>
      <c r="I19" s="70" t="s">
        <v>18</v>
      </c>
      <c r="J19" s="69"/>
      <c r="K19" s="70" t="s">
        <v>18</v>
      </c>
      <c r="L19" s="60" t="s">
        <v>36</v>
      </c>
      <c r="M19" s="60"/>
      <c r="N19" s="60" t="s">
        <v>36</v>
      </c>
    </row>
    <row r="20" spans="1:14" ht="14.25" thickTop="1">
      <c r="A20" s="10" t="s">
        <v>23</v>
      </c>
      <c r="B20" s="11">
        <v>18</v>
      </c>
      <c r="C20" s="12" t="s">
        <v>22</v>
      </c>
      <c r="D20" s="23" t="s">
        <v>52</v>
      </c>
      <c r="E20" s="40">
        <v>1006</v>
      </c>
      <c r="F20" s="13"/>
      <c r="G20" s="41">
        <f>K7+E20+E21</f>
        <v>3846</v>
      </c>
      <c r="H20" s="23"/>
      <c r="I20" s="40">
        <v>3037</v>
      </c>
      <c r="J20" s="13"/>
      <c r="K20" s="41">
        <f>G20+I20+I21</f>
        <v>6883</v>
      </c>
      <c r="L20" s="42">
        <v>6774</v>
      </c>
      <c r="M20" s="43">
        <f>L20/K20</f>
        <v>0.9841638820281854</v>
      </c>
      <c r="N20" s="42">
        <v>6595</v>
      </c>
    </row>
    <row r="21" spans="1:14" ht="13.5">
      <c r="A21" s="7"/>
      <c r="B21" s="8"/>
      <c r="C21" s="9"/>
      <c r="D21" s="24"/>
      <c r="E21" s="37"/>
      <c r="F21" s="6"/>
      <c r="G21" s="38"/>
      <c r="H21" s="24"/>
      <c r="I21" s="37"/>
      <c r="J21" s="6"/>
      <c r="K21" s="38"/>
      <c r="L21" s="39"/>
      <c r="M21" s="4"/>
      <c r="N21" s="39"/>
    </row>
    <row r="22" spans="1:14" ht="13.5">
      <c r="A22" s="10" t="s">
        <v>23</v>
      </c>
      <c r="B22" s="11">
        <v>19</v>
      </c>
      <c r="C22" s="12" t="s">
        <v>22</v>
      </c>
      <c r="D22" s="23" t="s">
        <v>52</v>
      </c>
      <c r="E22" s="40">
        <v>910</v>
      </c>
      <c r="F22" s="13"/>
      <c r="G22" s="41">
        <f>K8+E22+E23</f>
        <v>3305</v>
      </c>
      <c r="H22" s="23"/>
      <c r="I22" s="40">
        <v>3500</v>
      </c>
      <c r="J22" s="13"/>
      <c r="K22" s="41">
        <f>G22+I22+I23</f>
        <v>6805</v>
      </c>
      <c r="L22" s="42">
        <v>6415</v>
      </c>
      <c r="M22" s="43">
        <f>L22/K22</f>
        <v>0.9426891991182954</v>
      </c>
      <c r="N22" s="42">
        <v>6328</v>
      </c>
    </row>
    <row r="23" spans="1:14" ht="13.5">
      <c r="A23" s="7"/>
      <c r="B23" s="62"/>
      <c r="C23" s="9"/>
      <c r="D23" s="24"/>
      <c r="E23" s="37"/>
      <c r="F23" s="6"/>
      <c r="G23" s="38"/>
      <c r="H23" s="24"/>
      <c r="I23" s="37"/>
      <c r="J23" s="6"/>
      <c r="K23" s="38"/>
      <c r="L23" s="39"/>
      <c r="M23" s="4"/>
      <c r="N23" s="39"/>
    </row>
    <row r="24" spans="1:14" ht="13.5">
      <c r="A24" s="10" t="s">
        <v>23</v>
      </c>
      <c r="B24" s="11">
        <v>20</v>
      </c>
      <c r="C24" s="12" t="s">
        <v>22</v>
      </c>
      <c r="D24" s="23" t="s">
        <v>52</v>
      </c>
      <c r="E24" s="40">
        <v>1188</v>
      </c>
      <c r="F24" s="13"/>
      <c r="G24" s="41">
        <f>K9+E24+E25</f>
        <v>2595</v>
      </c>
      <c r="H24" s="23"/>
      <c r="I24" s="40">
        <v>2830</v>
      </c>
      <c r="J24" s="13"/>
      <c r="K24" s="41">
        <f>G24+I24+I25</f>
        <v>5425</v>
      </c>
      <c r="L24" s="42">
        <v>5282</v>
      </c>
      <c r="M24" s="43">
        <f>L24/K24</f>
        <v>0.9736405529953917</v>
      </c>
      <c r="N24" s="42">
        <v>5229</v>
      </c>
    </row>
    <row r="25" spans="1:14" ht="13.5">
      <c r="A25" s="61"/>
      <c r="B25" s="8"/>
      <c r="C25" s="63"/>
      <c r="D25" s="24"/>
      <c r="E25" s="37"/>
      <c r="F25" s="6"/>
      <c r="G25" s="38"/>
      <c r="H25" s="24"/>
      <c r="I25" s="37"/>
      <c r="J25" s="6"/>
      <c r="K25" s="38"/>
      <c r="L25" s="39"/>
      <c r="M25" s="4"/>
      <c r="N25" s="39"/>
    </row>
    <row r="26" spans="1:14" ht="13.5">
      <c r="A26" s="10" t="s">
        <v>23</v>
      </c>
      <c r="B26" s="11">
        <v>21</v>
      </c>
      <c r="C26" s="12" t="s">
        <v>22</v>
      </c>
      <c r="D26" s="23" t="s">
        <v>83</v>
      </c>
      <c r="E26" s="40">
        <v>1281</v>
      </c>
      <c r="F26" s="13"/>
      <c r="G26" s="41">
        <f>K10+E26+E27</f>
        <v>2908</v>
      </c>
      <c r="H26" s="23"/>
      <c r="I26" s="40">
        <v>4000</v>
      </c>
      <c r="J26" s="13"/>
      <c r="K26" s="41">
        <f>G26+I26+I27</f>
        <v>6908</v>
      </c>
      <c r="L26" s="42">
        <v>6720</v>
      </c>
      <c r="M26" s="43">
        <f>L26/K26</f>
        <v>0.9727851766068326</v>
      </c>
      <c r="N26" s="42">
        <v>6607</v>
      </c>
    </row>
    <row r="27" spans="1:14" ht="13.5">
      <c r="A27" s="7"/>
      <c r="B27" s="62"/>
      <c r="C27" s="9"/>
      <c r="D27" s="7"/>
      <c r="E27" s="9"/>
      <c r="F27" s="6"/>
      <c r="G27" s="38"/>
      <c r="H27" s="58"/>
      <c r="I27" s="9"/>
      <c r="J27" s="6"/>
      <c r="K27" s="38"/>
      <c r="L27" s="4"/>
      <c r="M27" s="4"/>
      <c r="N27" s="4"/>
    </row>
    <row r="28" spans="1:14" ht="13.5">
      <c r="A28" s="10" t="s">
        <v>23</v>
      </c>
      <c r="B28" s="11">
        <v>22</v>
      </c>
      <c r="C28" s="12" t="s">
        <v>22</v>
      </c>
      <c r="D28" s="23" t="s">
        <v>52</v>
      </c>
      <c r="E28" s="40">
        <v>1389</v>
      </c>
      <c r="F28" s="13"/>
      <c r="G28" s="41">
        <f>K11+E28+E29</f>
        <v>1802</v>
      </c>
      <c r="H28" s="23"/>
      <c r="I28" s="40">
        <v>5007</v>
      </c>
      <c r="J28" s="13"/>
      <c r="K28" s="41">
        <f>G28+I28+I29</f>
        <v>6809</v>
      </c>
      <c r="L28" s="42">
        <v>6560</v>
      </c>
      <c r="M28" s="43">
        <f>L28/K28</f>
        <v>0.9634307534145983</v>
      </c>
      <c r="N28" s="42">
        <v>6481</v>
      </c>
    </row>
    <row r="29" spans="1:14" ht="13.5">
      <c r="A29" s="61"/>
      <c r="B29" s="8"/>
      <c r="C29" s="63"/>
      <c r="D29" s="24"/>
      <c r="E29" s="37"/>
      <c r="F29" s="7"/>
      <c r="G29" s="9"/>
      <c r="H29" s="24"/>
      <c r="I29" s="37"/>
      <c r="J29" s="7"/>
      <c r="K29" s="9"/>
      <c r="L29" s="39"/>
      <c r="M29" s="4"/>
      <c r="N29" s="39"/>
    </row>
    <row r="30" spans="1:14" ht="13.5">
      <c r="A30" s="10" t="s">
        <v>23</v>
      </c>
      <c r="B30" s="11">
        <v>23</v>
      </c>
      <c r="C30" s="12" t="s">
        <v>22</v>
      </c>
      <c r="D30" s="23" t="s">
        <v>83</v>
      </c>
      <c r="E30" s="40">
        <v>808</v>
      </c>
      <c r="F30" s="13"/>
      <c r="G30" s="41">
        <f>K12+E30+E31</f>
        <v>1261</v>
      </c>
      <c r="H30" s="23"/>
      <c r="I30" s="40">
        <v>4400</v>
      </c>
      <c r="J30" s="13"/>
      <c r="K30" s="41">
        <f>G30+I30+I31</f>
        <v>5661</v>
      </c>
      <c r="L30" s="42">
        <v>5511</v>
      </c>
      <c r="M30" s="43">
        <f>L30/K30</f>
        <v>0.9735029146793853</v>
      </c>
      <c r="N30" s="42">
        <v>5456</v>
      </c>
    </row>
    <row r="31" spans="1:14" ht="13.5">
      <c r="A31" s="7"/>
      <c r="B31" s="8"/>
      <c r="C31" s="9"/>
      <c r="D31" s="7"/>
      <c r="E31" s="9"/>
      <c r="F31" s="6"/>
      <c r="G31" s="38"/>
      <c r="H31" s="58"/>
      <c r="I31" s="9"/>
      <c r="J31" s="6"/>
      <c r="K31" s="38"/>
      <c r="L31" s="4"/>
      <c r="M31" s="4"/>
      <c r="N31" s="4"/>
    </row>
    <row r="32" spans="1:14" ht="13.5">
      <c r="A32" s="10" t="s">
        <v>23</v>
      </c>
      <c r="B32" s="11">
        <v>24</v>
      </c>
      <c r="C32" s="12" t="s">
        <v>22</v>
      </c>
      <c r="D32" s="23" t="s">
        <v>83</v>
      </c>
      <c r="E32" s="40">
        <v>4798</v>
      </c>
      <c r="F32" s="13"/>
      <c r="G32" s="41">
        <f>K13+E32+E33</f>
        <v>5066</v>
      </c>
      <c r="H32" s="23"/>
      <c r="I32" s="40"/>
      <c r="J32" s="13"/>
      <c r="K32" s="41">
        <f>G32+I32+I33</f>
        <v>5066</v>
      </c>
      <c r="L32" s="42">
        <v>4619</v>
      </c>
      <c r="M32" s="43">
        <f>L32/K32</f>
        <v>0.9117647058823529</v>
      </c>
      <c r="N32" s="42">
        <v>4591</v>
      </c>
    </row>
    <row r="33" spans="1:14" ht="13.5">
      <c r="A33" s="7"/>
      <c r="B33" s="8"/>
      <c r="C33" s="9"/>
      <c r="D33" s="7"/>
      <c r="E33" s="9"/>
      <c r="F33" s="7"/>
      <c r="G33" s="9"/>
      <c r="H33" s="58"/>
      <c r="I33" s="9"/>
      <c r="J33" s="7"/>
      <c r="K33" s="9"/>
      <c r="L33" s="4"/>
      <c r="M33" s="4"/>
      <c r="N33" s="4"/>
    </row>
    <row r="34" spans="1:14" ht="13.5">
      <c r="A34" s="10" t="s">
        <v>23</v>
      </c>
      <c r="B34" s="11">
        <v>25</v>
      </c>
      <c r="C34" s="12" t="s">
        <v>22</v>
      </c>
      <c r="D34" s="23" t="s">
        <v>83</v>
      </c>
      <c r="E34" s="40">
        <v>5880</v>
      </c>
      <c r="F34" s="13"/>
      <c r="G34" s="41">
        <f>K14+E34+E35</f>
        <v>7431</v>
      </c>
      <c r="H34" s="23"/>
      <c r="I34" s="40"/>
      <c r="J34" s="13"/>
      <c r="K34" s="41">
        <f>G34+I34+I35</f>
        <v>7431</v>
      </c>
      <c r="L34" s="134">
        <v>6737</v>
      </c>
      <c r="M34" s="43">
        <f>L34/K34</f>
        <v>0.9066074552550127</v>
      </c>
      <c r="N34" s="42">
        <v>6700</v>
      </c>
    </row>
    <row r="35" spans="1:14" ht="13.5">
      <c r="A35" s="7"/>
      <c r="B35" s="8"/>
      <c r="C35" s="9"/>
      <c r="D35" s="7"/>
      <c r="E35" s="9"/>
      <c r="F35" s="7"/>
      <c r="G35" s="9"/>
      <c r="H35" s="58"/>
      <c r="I35" s="9"/>
      <c r="J35" s="7"/>
      <c r="K35" s="9"/>
      <c r="L35" s="4"/>
      <c r="M35" s="4"/>
      <c r="N35" s="4"/>
    </row>
    <row r="36" spans="1:14" ht="13.5">
      <c r="A36" s="10" t="s">
        <v>23</v>
      </c>
      <c r="B36" s="11">
        <v>26</v>
      </c>
      <c r="C36" s="12" t="s">
        <v>22</v>
      </c>
      <c r="D36" s="23" t="s">
        <v>83</v>
      </c>
      <c r="E36" s="40">
        <v>5903</v>
      </c>
      <c r="F36" s="13"/>
      <c r="G36" s="41">
        <f>K15+E36+E37</f>
        <v>6409</v>
      </c>
      <c r="H36" s="23"/>
      <c r="I36" s="40">
        <v>380</v>
      </c>
      <c r="J36" s="13"/>
      <c r="K36" s="133">
        <f>G36+I36+I37</f>
        <v>6789</v>
      </c>
      <c r="L36" s="134">
        <v>6225</v>
      </c>
      <c r="M36" s="135">
        <f>L36/K36</f>
        <v>0.9169244365885992</v>
      </c>
      <c r="N36" s="42">
        <v>6167</v>
      </c>
    </row>
    <row r="37" spans="1:14" ht="13.5">
      <c r="A37" s="7"/>
      <c r="B37" s="8"/>
      <c r="C37" s="9"/>
      <c r="D37" s="6" t="s">
        <v>132</v>
      </c>
      <c r="E37" s="9">
        <v>80</v>
      </c>
      <c r="F37" s="7"/>
      <c r="G37" s="9"/>
      <c r="H37" s="58"/>
      <c r="I37" s="9"/>
      <c r="J37" s="7"/>
      <c r="K37" s="9"/>
      <c r="L37" s="4"/>
      <c r="M37" s="4"/>
      <c r="N37" s="4"/>
    </row>
    <row r="38" spans="1:14" ht="13.5" hidden="1">
      <c r="A38" s="10" t="s">
        <v>23</v>
      </c>
      <c r="B38" s="11">
        <v>27</v>
      </c>
      <c r="C38" s="12" t="s">
        <v>22</v>
      </c>
      <c r="D38" s="23" t="s">
        <v>83</v>
      </c>
      <c r="E38" s="40"/>
      <c r="F38" s="13"/>
      <c r="G38" s="41">
        <f>K16+E38+E39</f>
        <v>0</v>
      </c>
      <c r="H38" s="23"/>
      <c r="I38" s="40"/>
      <c r="J38" s="13"/>
      <c r="K38" s="133">
        <f>G38+I38+I39</f>
        <v>0</v>
      </c>
      <c r="L38" s="134"/>
      <c r="M38" s="135" t="e">
        <f>L38/K38</f>
        <v>#DIV/0!</v>
      </c>
      <c r="N38" s="42"/>
    </row>
    <row r="39" spans="1:14" ht="13.5" hidden="1">
      <c r="A39" s="7"/>
      <c r="B39" s="8"/>
      <c r="C39" s="9"/>
      <c r="D39" s="7"/>
      <c r="E39" s="9"/>
      <c r="F39" s="7"/>
      <c r="G39" s="9"/>
      <c r="H39" s="58"/>
      <c r="I39" s="9"/>
      <c r="J39" s="7"/>
      <c r="K39" s="9"/>
      <c r="L39" s="4"/>
      <c r="M39" s="4"/>
      <c r="N39" s="4"/>
    </row>
    <row r="40" spans="1:8" ht="26.25" customHeight="1">
      <c r="A40" s="62"/>
      <c r="B40" s="62"/>
      <c r="C40" s="62"/>
      <c r="H40" s="33"/>
    </row>
    <row r="41" spans="1:14" ht="18.75" customHeight="1">
      <c r="A41" s="194" t="s">
        <v>22</v>
      </c>
      <c r="B41" s="195"/>
      <c r="C41" s="196"/>
      <c r="D41" s="3" t="s">
        <v>38</v>
      </c>
      <c r="E41" s="210" t="s">
        <v>50</v>
      </c>
      <c r="F41" s="211"/>
      <c r="G41" s="211"/>
      <c r="H41" s="211"/>
      <c r="I41" s="211"/>
      <c r="J41" s="211"/>
      <c r="K41" s="211"/>
      <c r="L41" s="211"/>
      <c r="M41" s="211"/>
      <c r="N41" s="212"/>
    </row>
    <row r="42" spans="1:14" ht="13.5">
      <c r="A42" s="197"/>
      <c r="B42" s="198"/>
      <c r="C42" s="199"/>
      <c r="D42" s="2"/>
      <c r="E42" s="3" t="s">
        <v>39</v>
      </c>
      <c r="F42" s="188" t="s">
        <v>47</v>
      </c>
      <c r="G42" s="189"/>
      <c r="H42" s="189"/>
      <c r="I42" s="189"/>
      <c r="J42" s="189"/>
      <c r="K42" s="189"/>
      <c r="L42" s="189"/>
      <c r="M42" s="189"/>
      <c r="N42" s="190"/>
    </row>
    <row r="43" spans="1:14" ht="14.25" thickBot="1">
      <c r="A43" s="200"/>
      <c r="B43" s="201"/>
      <c r="C43" s="202"/>
      <c r="D43" s="60" t="s">
        <v>36</v>
      </c>
      <c r="E43" s="60" t="s">
        <v>36</v>
      </c>
      <c r="F43" s="191"/>
      <c r="G43" s="192"/>
      <c r="H43" s="192"/>
      <c r="I43" s="192"/>
      <c r="J43" s="192"/>
      <c r="K43" s="192"/>
      <c r="L43" s="192"/>
      <c r="M43" s="192"/>
      <c r="N43" s="193"/>
    </row>
    <row r="44" spans="1:14" ht="24.75" customHeight="1" thickTop="1">
      <c r="A44" s="14" t="s">
        <v>23</v>
      </c>
      <c r="B44" s="15">
        <v>18</v>
      </c>
      <c r="C44" s="16" t="s">
        <v>22</v>
      </c>
      <c r="D44" s="44">
        <f>N20</f>
        <v>6595</v>
      </c>
      <c r="E44" s="34"/>
      <c r="F44" s="49"/>
      <c r="G44" s="47"/>
      <c r="H44" s="50"/>
      <c r="I44" s="48"/>
      <c r="J44" s="51"/>
      <c r="K44" s="47"/>
      <c r="L44" s="50"/>
      <c r="M44" s="48"/>
      <c r="N44" s="29"/>
    </row>
    <row r="45" spans="1:14" ht="24.75" customHeight="1">
      <c r="A45" s="14" t="s">
        <v>23</v>
      </c>
      <c r="B45" s="15">
        <v>19</v>
      </c>
      <c r="C45" s="16" t="s">
        <v>22</v>
      </c>
      <c r="D45" s="44">
        <f>N22</f>
        <v>6328</v>
      </c>
      <c r="E45" s="34"/>
      <c r="F45" s="49"/>
      <c r="G45" s="47"/>
      <c r="H45" s="50"/>
      <c r="I45" s="48"/>
      <c r="J45" s="51"/>
      <c r="K45" s="47"/>
      <c r="L45" s="50"/>
      <c r="M45" s="48"/>
      <c r="N45" s="29"/>
    </row>
    <row r="46" spans="1:14" ht="24.75" customHeight="1">
      <c r="A46" s="14" t="s">
        <v>23</v>
      </c>
      <c r="B46" s="15">
        <v>20</v>
      </c>
      <c r="C46" s="16" t="s">
        <v>22</v>
      </c>
      <c r="D46" s="44">
        <f>N24</f>
        <v>5229</v>
      </c>
      <c r="E46" s="34"/>
      <c r="F46" s="49"/>
      <c r="G46" s="47"/>
      <c r="H46" s="50"/>
      <c r="I46" s="48"/>
      <c r="J46" s="51"/>
      <c r="K46" s="47"/>
      <c r="L46" s="50"/>
      <c r="M46" s="48"/>
      <c r="N46" s="29"/>
    </row>
    <row r="47" spans="1:14" ht="24.75" customHeight="1">
      <c r="A47" s="14" t="s">
        <v>23</v>
      </c>
      <c r="B47" s="15">
        <v>21</v>
      </c>
      <c r="C47" s="16" t="s">
        <v>22</v>
      </c>
      <c r="D47" s="44">
        <f>N26</f>
        <v>6607</v>
      </c>
      <c r="E47" s="34"/>
      <c r="F47" s="49"/>
      <c r="G47" s="47"/>
      <c r="H47" s="50"/>
      <c r="I47" s="48"/>
      <c r="J47" s="51"/>
      <c r="K47" s="47"/>
      <c r="L47" s="50"/>
      <c r="M47" s="48"/>
      <c r="N47" s="29"/>
    </row>
    <row r="48" spans="1:14" ht="24.75" customHeight="1">
      <c r="A48" s="14" t="s">
        <v>23</v>
      </c>
      <c r="B48" s="15">
        <v>22</v>
      </c>
      <c r="C48" s="16" t="s">
        <v>22</v>
      </c>
      <c r="D48" s="44">
        <f>N28</f>
        <v>6481</v>
      </c>
      <c r="E48" s="34">
        <v>1000</v>
      </c>
      <c r="F48" s="171" t="s">
        <v>111</v>
      </c>
      <c r="G48" s="100">
        <v>1000</v>
      </c>
      <c r="H48" s="50"/>
      <c r="I48" s="48"/>
      <c r="J48" s="51"/>
      <c r="K48" s="47"/>
      <c r="L48" s="50"/>
      <c r="M48" s="48"/>
      <c r="N48" s="29"/>
    </row>
    <row r="49" spans="1:14" ht="24.75" customHeight="1">
      <c r="A49" s="14" t="s">
        <v>23</v>
      </c>
      <c r="B49" s="15">
        <v>23</v>
      </c>
      <c r="C49" s="16" t="s">
        <v>22</v>
      </c>
      <c r="D49" s="44">
        <f>N30</f>
        <v>5456</v>
      </c>
      <c r="E49" s="34">
        <v>959</v>
      </c>
      <c r="F49" s="171" t="s">
        <v>111</v>
      </c>
      <c r="G49" s="100">
        <v>959</v>
      </c>
      <c r="H49" s="50"/>
      <c r="I49" s="48"/>
      <c r="J49" s="51"/>
      <c r="K49" s="47"/>
      <c r="L49" s="50"/>
      <c r="M49" s="48"/>
      <c r="N49" s="29"/>
    </row>
    <row r="50" spans="1:14" ht="24.75" customHeight="1">
      <c r="A50" s="14" t="s">
        <v>23</v>
      </c>
      <c r="B50" s="15">
        <v>24</v>
      </c>
      <c r="C50" s="16" t="s">
        <v>22</v>
      </c>
      <c r="D50" s="44">
        <f>N32</f>
        <v>4591</v>
      </c>
      <c r="E50" s="34">
        <v>500</v>
      </c>
      <c r="F50" s="171" t="s">
        <v>111</v>
      </c>
      <c r="G50" s="100">
        <v>500</v>
      </c>
      <c r="H50" s="50"/>
      <c r="I50" s="48"/>
      <c r="J50" s="51"/>
      <c r="K50" s="47"/>
      <c r="L50" s="50"/>
      <c r="M50" s="48"/>
      <c r="N50" s="29"/>
    </row>
    <row r="51" spans="1:14" ht="24.75" customHeight="1">
      <c r="A51" s="14" t="s">
        <v>23</v>
      </c>
      <c r="B51" s="15">
        <v>25</v>
      </c>
      <c r="C51" s="16" t="s">
        <v>22</v>
      </c>
      <c r="D51" s="44">
        <f>N34</f>
        <v>6700</v>
      </c>
      <c r="E51" s="18">
        <v>1000</v>
      </c>
      <c r="F51" s="171" t="s">
        <v>111</v>
      </c>
      <c r="G51" s="172">
        <v>1000</v>
      </c>
      <c r="H51" s="117"/>
      <c r="I51" s="103"/>
      <c r="J51" s="117"/>
      <c r="K51" s="103"/>
      <c r="L51" s="117"/>
      <c r="M51" s="103"/>
      <c r="N51" s="5"/>
    </row>
    <row r="52" spans="1:14" ht="24.75" customHeight="1">
      <c r="A52" s="14" t="s">
        <v>23</v>
      </c>
      <c r="B52" s="15">
        <v>26</v>
      </c>
      <c r="C52" s="16" t="s">
        <v>22</v>
      </c>
      <c r="D52" s="44">
        <f>N36</f>
        <v>6167</v>
      </c>
      <c r="E52" s="18">
        <v>1000</v>
      </c>
      <c r="F52" s="182" t="s">
        <v>111</v>
      </c>
      <c r="G52" s="126">
        <v>1000</v>
      </c>
      <c r="H52" s="117"/>
      <c r="I52" s="103"/>
      <c r="J52" s="117"/>
      <c r="K52" s="103"/>
      <c r="L52" s="117"/>
      <c r="M52" s="103"/>
      <c r="N52" s="5"/>
    </row>
    <row r="53" spans="1:14" ht="24.75" customHeight="1" hidden="1">
      <c r="A53" s="14" t="s">
        <v>23</v>
      </c>
      <c r="B53" s="15">
        <v>27</v>
      </c>
      <c r="C53" s="16" t="s">
        <v>22</v>
      </c>
      <c r="D53" s="44">
        <f>N38</f>
        <v>0</v>
      </c>
      <c r="E53" s="114"/>
      <c r="F53" s="115"/>
      <c r="G53" s="103"/>
      <c r="H53" s="117"/>
      <c r="I53" s="103"/>
      <c r="J53" s="117"/>
      <c r="K53" s="103"/>
      <c r="L53" s="117"/>
      <c r="M53" s="103"/>
      <c r="N53" s="5"/>
    </row>
  </sheetData>
  <sheetProtection/>
  <mergeCells count="14">
    <mergeCell ref="G4:I4"/>
    <mergeCell ref="J4:J5"/>
    <mergeCell ref="M4:N6"/>
    <mergeCell ref="E41:N41"/>
    <mergeCell ref="F42:N43"/>
    <mergeCell ref="A1:C1"/>
    <mergeCell ref="A41:C43"/>
    <mergeCell ref="D18:E18"/>
    <mergeCell ref="F18:G18"/>
    <mergeCell ref="H18:I18"/>
    <mergeCell ref="J18:K18"/>
    <mergeCell ref="A4:C6"/>
    <mergeCell ref="A18:C19"/>
    <mergeCell ref="D4:F4"/>
  </mergeCells>
  <printOptions/>
  <pageMargins left="0.65" right="0.56" top="0.76" bottom="0.77" header="0.42" footer="0.37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3"/>
  <sheetViews>
    <sheetView zoomScale="80" zoomScaleNormal="80" zoomScalePageLayoutView="0" workbookViewId="0" topLeftCell="A10">
      <selection activeCell="K17" sqref="K17"/>
    </sheetView>
  </sheetViews>
  <sheetFormatPr defaultColWidth="9.00390625" defaultRowHeight="13.5"/>
  <cols>
    <col min="1" max="1" width="4.875" style="0" bestFit="1" customWidth="1"/>
    <col min="2" max="2" width="3.00390625" style="0" customWidth="1"/>
    <col min="3" max="3" width="4.875" style="0" bestFit="1" customWidth="1"/>
    <col min="4" max="8" width="9.125" style="0" bestFit="1" customWidth="1"/>
    <col min="9" max="9" width="9.625" style="0" bestFit="1" customWidth="1"/>
    <col min="10" max="10" width="8.00390625" style="0" customWidth="1"/>
    <col min="11" max="11" width="9.125" style="0" bestFit="1" customWidth="1"/>
    <col min="12" max="12" width="10.625" style="0" bestFit="1" customWidth="1"/>
    <col min="13" max="13" width="9.125" style="0" bestFit="1" customWidth="1"/>
    <col min="14" max="14" width="11.375" style="0" customWidth="1"/>
  </cols>
  <sheetData>
    <row r="1" spans="1:7" ht="17.25" customHeight="1">
      <c r="A1" s="213" t="s">
        <v>46</v>
      </c>
      <c r="B1" s="213"/>
      <c r="C1" s="213"/>
      <c r="D1" s="31" t="s">
        <v>59</v>
      </c>
      <c r="E1" s="1" t="s">
        <v>44</v>
      </c>
      <c r="F1" s="32" t="s">
        <v>67</v>
      </c>
      <c r="G1" s="5" t="s">
        <v>42</v>
      </c>
    </row>
    <row r="2" ht="7.5" customHeight="1"/>
    <row r="3" ht="6" customHeight="1"/>
    <row r="4" spans="1:14" ht="13.5">
      <c r="A4" s="221" t="s">
        <v>22</v>
      </c>
      <c r="B4" s="221"/>
      <c r="C4" s="221"/>
      <c r="D4" s="213" t="s">
        <v>0</v>
      </c>
      <c r="E4" s="213"/>
      <c r="F4" s="213"/>
      <c r="G4" s="213" t="s">
        <v>12</v>
      </c>
      <c r="H4" s="213"/>
      <c r="I4" s="213"/>
      <c r="J4" s="214" t="s">
        <v>14</v>
      </c>
      <c r="K4" s="3" t="s">
        <v>8</v>
      </c>
      <c r="L4" s="3" t="s">
        <v>10</v>
      </c>
      <c r="M4" s="188" t="s">
        <v>40</v>
      </c>
      <c r="N4" s="190"/>
    </row>
    <row r="5" spans="1:14" ht="13.5">
      <c r="A5" s="221"/>
      <c r="B5" s="221"/>
      <c r="C5" s="221"/>
      <c r="D5" s="3" t="s">
        <v>2</v>
      </c>
      <c r="E5" s="3" t="s">
        <v>4</v>
      </c>
      <c r="F5" s="3" t="s">
        <v>6</v>
      </c>
      <c r="G5" s="3" t="s">
        <v>2</v>
      </c>
      <c r="H5" s="3" t="s">
        <v>4</v>
      </c>
      <c r="I5" s="3" t="s">
        <v>6</v>
      </c>
      <c r="J5" s="215"/>
      <c r="K5" s="2"/>
      <c r="L5" s="2"/>
      <c r="M5" s="216"/>
      <c r="N5" s="217"/>
    </row>
    <row r="6" spans="1:14" ht="14.25" thickBot="1">
      <c r="A6" s="222"/>
      <c r="B6" s="222"/>
      <c r="C6" s="222"/>
      <c r="D6" s="60" t="s">
        <v>16</v>
      </c>
      <c r="E6" s="60" t="s">
        <v>16</v>
      </c>
      <c r="F6" s="60" t="s">
        <v>16</v>
      </c>
      <c r="G6" s="60" t="s">
        <v>16</v>
      </c>
      <c r="H6" s="60" t="s">
        <v>16</v>
      </c>
      <c r="I6" s="60" t="s">
        <v>16</v>
      </c>
      <c r="J6" s="60"/>
      <c r="K6" s="60" t="s">
        <v>18</v>
      </c>
      <c r="L6" s="60" t="s">
        <v>20</v>
      </c>
      <c r="M6" s="191"/>
      <c r="N6" s="193"/>
    </row>
    <row r="7" spans="1:14" ht="24.75" customHeight="1" thickTop="1">
      <c r="A7" s="14" t="s">
        <v>23</v>
      </c>
      <c r="B7" s="15">
        <v>18</v>
      </c>
      <c r="C7" s="16" t="s">
        <v>22</v>
      </c>
      <c r="D7" s="34">
        <v>49455</v>
      </c>
      <c r="E7" s="34">
        <v>50700</v>
      </c>
      <c r="F7" s="35">
        <f aca="true" t="shared" si="0" ref="F7:F14">D7+E7</f>
        <v>100155</v>
      </c>
      <c r="G7" s="34">
        <v>12513</v>
      </c>
      <c r="H7" s="34">
        <v>5704</v>
      </c>
      <c r="I7" s="35">
        <f aca="true" t="shared" si="1" ref="I7:I14">G7+H7</f>
        <v>18217</v>
      </c>
      <c r="J7" s="36">
        <f aca="true" t="shared" si="2" ref="J7:J14">G7/D7</f>
        <v>0.2530178950561116</v>
      </c>
      <c r="K7" s="34">
        <v>27437</v>
      </c>
      <c r="L7" s="44">
        <f aca="true" t="shared" si="3" ref="L7:L14">K7*1000/G7</f>
        <v>2192.6796132022696</v>
      </c>
      <c r="M7" s="14"/>
      <c r="N7" s="16"/>
    </row>
    <row r="8" spans="1:14" ht="24.75" customHeight="1">
      <c r="A8" s="14" t="s">
        <v>23</v>
      </c>
      <c r="B8" s="15">
        <v>19</v>
      </c>
      <c r="C8" s="16" t="s">
        <v>22</v>
      </c>
      <c r="D8" s="34">
        <v>24410</v>
      </c>
      <c r="E8" s="34">
        <v>24275</v>
      </c>
      <c r="F8" s="35">
        <f t="shared" si="0"/>
        <v>48685</v>
      </c>
      <c r="G8" s="34">
        <v>7927</v>
      </c>
      <c r="H8" s="34">
        <v>5823</v>
      </c>
      <c r="I8" s="35">
        <f t="shared" si="1"/>
        <v>13750</v>
      </c>
      <c r="J8" s="36">
        <f t="shared" si="2"/>
        <v>0.32474395739451045</v>
      </c>
      <c r="K8" s="34">
        <v>18851</v>
      </c>
      <c r="L8" s="44">
        <f t="shared" si="3"/>
        <v>2378.074933770657</v>
      </c>
      <c r="M8" s="14"/>
      <c r="N8" s="16"/>
    </row>
    <row r="9" spans="1:14" ht="24.75" customHeight="1">
      <c r="A9" s="14" t="s">
        <v>23</v>
      </c>
      <c r="B9" s="15">
        <v>20</v>
      </c>
      <c r="C9" s="16" t="s">
        <v>22</v>
      </c>
      <c r="D9" s="34">
        <v>8533</v>
      </c>
      <c r="E9" s="34">
        <v>10397</v>
      </c>
      <c r="F9" s="35">
        <f t="shared" si="0"/>
        <v>18930</v>
      </c>
      <c r="G9" s="34">
        <v>7049</v>
      </c>
      <c r="H9" s="34">
        <v>5913</v>
      </c>
      <c r="I9" s="35">
        <f t="shared" si="1"/>
        <v>12962</v>
      </c>
      <c r="J9" s="36">
        <f t="shared" si="2"/>
        <v>0.8260869565217391</v>
      </c>
      <c r="K9" s="34">
        <v>15858</v>
      </c>
      <c r="L9" s="44">
        <f t="shared" si="3"/>
        <v>2249.680805788055</v>
      </c>
      <c r="M9" s="14"/>
      <c r="N9" s="16"/>
    </row>
    <row r="10" spans="1:14" ht="24.75" customHeight="1">
      <c r="A10" s="14" t="s">
        <v>23</v>
      </c>
      <c r="B10" s="15">
        <v>21</v>
      </c>
      <c r="C10" s="16" t="s">
        <v>22</v>
      </c>
      <c r="D10" s="34">
        <v>15453</v>
      </c>
      <c r="E10" s="34">
        <v>18519</v>
      </c>
      <c r="F10" s="35">
        <f t="shared" si="0"/>
        <v>33972</v>
      </c>
      <c r="G10" s="34">
        <v>7997</v>
      </c>
      <c r="H10" s="34">
        <v>4583</v>
      </c>
      <c r="I10" s="35">
        <f t="shared" si="1"/>
        <v>12580</v>
      </c>
      <c r="J10" s="36">
        <f t="shared" si="2"/>
        <v>0.5175046916456352</v>
      </c>
      <c r="K10" s="34">
        <v>18265</v>
      </c>
      <c r="L10" s="44">
        <f t="shared" si="3"/>
        <v>2283.9814930598973</v>
      </c>
      <c r="M10" s="14"/>
      <c r="N10" s="16"/>
    </row>
    <row r="11" spans="1:14" ht="24.75" customHeight="1">
      <c r="A11" s="14" t="s">
        <v>23</v>
      </c>
      <c r="B11" s="15">
        <v>22</v>
      </c>
      <c r="C11" s="16" t="s">
        <v>22</v>
      </c>
      <c r="D11" s="34">
        <v>7852</v>
      </c>
      <c r="E11" s="34">
        <v>10202</v>
      </c>
      <c r="F11" s="35">
        <f t="shared" si="0"/>
        <v>18054</v>
      </c>
      <c r="G11" s="34">
        <v>6963</v>
      </c>
      <c r="H11" s="34">
        <v>5168</v>
      </c>
      <c r="I11" s="35">
        <f t="shared" si="1"/>
        <v>12131</v>
      </c>
      <c r="J11" s="36">
        <f t="shared" si="2"/>
        <v>0.8867804381049414</v>
      </c>
      <c r="K11" s="34">
        <v>15718</v>
      </c>
      <c r="L11" s="44">
        <f t="shared" si="3"/>
        <v>2257.360333189717</v>
      </c>
      <c r="M11" s="14"/>
      <c r="N11" s="16"/>
    </row>
    <row r="12" spans="1:14" ht="24.75" customHeight="1">
      <c r="A12" s="14" t="s">
        <v>23</v>
      </c>
      <c r="B12" s="15">
        <v>23</v>
      </c>
      <c r="C12" s="16" t="s">
        <v>22</v>
      </c>
      <c r="D12" s="34">
        <v>12040</v>
      </c>
      <c r="E12" s="34">
        <v>20175</v>
      </c>
      <c r="F12" s="35">
        <f t="shared" si="0"/>
        <v>32215</v>
      </c>
      <c r="G12" s="34">
        <v>10270</v>
      </c>
      <c r="H12" s="34">
        <v>9980</v>
      </c>
      <c r="I12" s="35">
        <f t="shared" si="1"/>
        <v>20250</v>
      </c>
      <c r="J12" s="36">
        <f t="shared" si="2"/>
        <v>0.8529900332225914</v>
      </c>
      <c r="K12" s="34">
        <v>17946</v>
      </c>
      <c r="L12" s="44">
        <f t="shared" si="3"/>
        <v>1747.4196689386563</v>
      </c>
      <c r="M12" s="14"/>
      <c r="N12" s="16"/>
    </row>
    <row r="13" spans="1:14" ht="24.75" customHeight="1">
      <c r="A13" s="14" t="s">
        <v>23</v>
      </c>
      <c r="B13" s="15">
        <v>24</v>
      </c>
      <c r="C13" s="16" t="s">
        <v>22</v>
      </c>
      <c r="D13" s="34">
        <v>27576</v>
      </c>
      <c r="E13" s="34">
        <v>29310</v>
      </c>
      <c r="F13" s="35">
        <f t="shared" si="0"/>
        <v>56886</v>
      </c>
      <c r="G13" s="34">
        <v>11230</v>
      </c>
      <c r="H13" s="34">
        <v>6629</v>
      </c>
      <c r="I13" s="35">
        <f t="shared" si="1"/>
        <v>17859</v>
      </c>
      <c r="J13" s="36">
        <f t="shared" si="2"/>
        <v>0.40723817812590657</v>
      </c>
      <c r="K13" s="34">
        <v>19707</v>
      </c>
      <c r="L13" s="44">
        <f t="shared" si="3"/>
        <v>1754.853072128228</v>
      </c>
      <c r="M13" s="14"/>
      <c r="N13" s="16"/>
    </row>
    <row r="14" spans="1:14" ht="24.75" customHeight="1">
      <c r="A14" s="14" t="s">
        <v>23</v>
      </c>
      <c r="B14" s="15">
        <v>25</v>
      </c>
      <c r="C14" s="16" t="s">
        <v>22</v>
      </c>
      <c r="D14" s="34">
        <v>10243</v>
      </c>
      <c r="E14" s="34">
        <v>9768</v>
      </c>
      <c r="F14" s="35">
        <f t="shared" si="0"/>
        <v>20011</v>
      </c>
      <c r="G14" s="34">
        <v>8690</v>
      </c>
      <c r="H14" s="34">
        <v>4325</v>
      </c>
      <c r="I14" s="35">
        <f t="shared" si="1"/>
        <v>13015</v>
      </c>
      <c r="J14" s="36">
        <f t="shared" si="2"/>
        <v>0.8483842624231183</v>
      </c>
      <c r="K14" s="34">
        <v>16905</v>
      </c>
      <c r="L14" s="44">
        <f t="shared" si="3"/>
        <v>1945.3394706559263</v>
      </c>
      <c r="M14" s="15"/>
      <c r="N14" s="16"/>
    </row>
    <row r="15" spans="1:14" s="62" customFormat="1" ht="24.75" customHeight="1">
      <c r="A15" s="14" t="s">
        <v>23</v>
      </c>
      <c r="B15" s="15">
        <v>26</v>
      </c>
      <c r="C15" s="16" t="s">
        <v>22</v>
      </c>
      <c r="D15" s="34">
        <v>12406</v>
      </c>
      <c r="E15" s="34">
        <v>14945</v>
      </c>
      <c r="F15" s="35">
        <f>D15+E15</f>
        <v>27351</v>
      </c>
      <c r="G15" s="34">
        <v>7023</v>
      </c>
      <c r="H15" s="34">
        <v>3590</v>
      </c>
      <c r="I15" s="35">
        <f>G15+H15</f>
        <v>10613</v>
      </c>
      <c r="J15" s="36">
        <f>G15/D15</f>
        <v>0.5660970498146058</v>
      </c>
      <c r="K15" s="34">
        <v>15920</v>
      </c>
      <c r="L15" s="44">
        <f>K15*1000/G15</f>
        <v>2266.837533817457</v>
      </c>
      <c r="M15" s="15"/>
      <c r="N15" s="16"/>
    </row>
    <row r="16" spans="1:14" s="62" customFormat="1" ht="24.75" customHeight="1" hidden="1">
      <c r="A16" s="14" t="s">
        <v>23</v>
      </c>
      <c r="B16" s="15">
        <v>27</v>
      </c>
      <c r="C16" s="16" t="s">
        <v>22</v>
      </c>
      <c r="D16" s="34"/>
      <c r="E16" s="34"/>
      <c r="F16" s="35">
        <f>D16+E16</f>
        <v>0</v>
      </c>
      <c r="G16" s="34"/>
      <c r="H16" s="34"/>
      <c r="I16" s="35">
        <f>G16+H16</f>
        <v>0</v>
      </c>
      <c r="J16" s="36" t="e">
        <f>G16/D16</f>
        <v>#DIV/0!</v>
      </c>
      <c r="K16" s="34"/>
      <c r="L16" s="44" t="e">
        <f>K16*1000/G16</f>
        <v>#DIV/0!</v>
      </c>
      <c r="M16" s="15"/>
      <c r="N16" s="16"/>
    </row>
    <row r="17" spans="1:14" s="62" customFormat="1" ht="27" customHeight="1">
      <c r="A17" s="82"/>
      <c r="B17" s="82"/>
      <c r="C17" s="82"/>
      <c r="D17" s="83"/>
      <c r="E17" s="83"/>
      <c r="F17" s="84"/>
      <c r="G17" s="83"/>
      <c r="H17" s="83"/>
      <c r="I17" s="84"/>
      <c r="J17" s="85"/>
      <c r="K17" s="83"/>
      <c r="L17" s="86"/>
      <c r="M17" s="82"/>
      <c r="N17" s="82"/>
    </row>
    <row r="18" spans="1:14" ht="13.5">
      <c r="A18" s="221" t="s">
        <v>22</v>
      </c>
      <c r="B18" s="221"/>
      <c r="C18" s="221"/>
      <c r="D18" s="203" t="s">
        <v>48</v>
      </c>
      <c r="E18" s="204"/>
      <c r="F18" s="203" t="s">
        <v>24</v>
      </c>
      <c r="G18" s="204"/>
      <c r="H18" s="203" t="s">
        <v>26</v>
      </c>
      <c r="I18" s="204"/>
      <c r="J18" s="203" t="s">
        <v>28</v>
      </c>
      <c r="K18" s="204"/>
      <c r="L18" s="3" t="s">
        <v>30</v>
      </c>
      <c r="M18" s="3" t="s">
        <v>32</v>
      </c>
      <c r="N18" s="3" t="s">
        <v>34</v>
      </c>
    </row>
    <row r="19" spans="1:14" ht="14.25" thickBot="1">
      <c r="A19" s="222"/>
      <c r="B19" s="222"/>
      <c r="C19" s="222"/>
      <c r="D19" s="69"/>
      <c r="E19" s="70" t="s">
        <v>18</v>
      </c>
      <c r="F19" s="69"/>
      <c r="G19" s="70" t="s">
        <v>18</v>
      </c>
      <c r="H19" s="69"/>
      <c r="I19" s="70" t="s">
        <v>18</v>
      </c>
      <c r="J19" s="69"/>
      <c r="K19" s="70" t="s">
        <v>18</v>
      </c>
      <c r="L19" s="60" t="s">
        <v>36</v>
      </c>
      <c r="M19" s="60"/>
      <c r="N19" s="60" t="s">
        <v>36</v>
      </c>
    </row>
    <row r="20" spans="1:14" ht="14.25" thickTop="1">
      <c r="A20" s="10" t="s">
        <v>23</v>
      </c>
      <c r="B20" s="11">
        <v>18</v>
      </c>
      <c r="C20" s="12" t="s">
        <v>22</v>
      </c>
      <c r="D20" s="23"/>
      <c r="E20" s="40"/>
      <c r="F20" s="13"/>
      <c r="G20" s="41">
        <f>K7+E20+E21</f>
        <v>27437</v>
      </c>
      <c r="H20" s="23"/>
      <c r="I20" s="40">
        <v>-4556</v>
      </c>
      <c r="J20" s="13"/>
      <c r="K20" s="41">
        <f>G20+I20</f>
        <v>22881</v>
      </c>
      <c r="L20" s="53">
        <v>15614</v>
      </c>
      <c r="M20" s="43">
        <f>L20/K20</f>
        <v>0.6824002447445479</v>
      </c>
      <c r="N20" s="42">
        <v>15457</v>
      </c>
    </row>
    <row r="21" spans="1:14" ht="13.5">
      <c r="A21" s="7"/>
      <c r="B21" s="8"/>
      <c r="C21" s="9"/>
      <c r="D21" s="24"/>
      <c r="E21" s="37"/>
      <c r="F21" s="6"/>
      <c r="G21" s="38"/>
      <c r="H21" s="24"/>
      <c r="I21" s="37"/>
      <c r="J21" s="6"/>
      <c r="K21" s="38"/>
      <c r="L21" s="39"/>
      <c r="M21" s="4"/>
      <c r="N21" s="39"/>
    </row>
    <row r="22" spans="1:14" ht="13.5">
      <c r="A22" s="10" t="s">
        <v>23</v>
      </c>
      <c r="B22" s="11">
        <v>19</v>
      </c>
      <c r="C22" s="12" t="s">
        <v>22</v>
      </c>
      <c r="D22" s="23"/>
      <c r="E22" s="40"/>
      <c r="F22" s="13"/>
      <c r="G22" s="41">
        <f>K8+E22+E23</f>
        <v>18851</v>
      </c>
      <c r="H22" s="23"/>
      <c r="I22" s="40">
        <v>-2000</v>
      </c>
      <c r="J22" s="13"/>
      <c r="K22" s="41">
        <f>G22+I22</f>
        <v>16851</v>
      </c>
      <c r="L22" s="42">
        <v>13023</v>
      </c>
      <c r="M22" s="43">
        <f>L22/K22</f>
        <v>0.7728324728502759</v>
      </c>
      <c r="N22" s="42">
        <v>12882</v>
      </c>
    </row>
    <row r="23" spans="1:14" ht="13.5">
      <c r="A23" s="7"/>
      <c r="B23" s="8"/>
      <c r="C23" s="9"/>
      <c r="D23" s="24"/>
      <c r="E23" s="37"/>
      <c r="F23" s="6"/>
      <c r="G23" s="38"/>
      <c r="H23" s="24"/>
      <c r="I23" s="37"/>
      <c r="J23" s="6"/>
      <c r="K23" s="38"/>
      <c r="L23" s="4"/>
      <c r="M23" s="4"/>
      <c r="N23" s="4"/>
    </row>
    <row r="24" spans="1:14" ht="13.5">
      <c r="A24" s="10" t="s">
        <v>23</v>
      </c>
      <c r="B24" s="11">
        <v>20</v>
      </c>
      <c r="C24" s="12" t="s">
        <v>22</v>
      </c>
      <c r="D24" s="23"/>
      <c r="E24" s="40"/>
      <c r="F24" s="13"/>
      <c r="G24" s="41">
        <f>K9+E24+E25</f>
        <v>15858</v>
      </c>
      <c r="H24" s="23"/>
      <c r="I24" s="40">
        <v>-3636</v>
      </c>
      <c r="J24" s="13"/>
      <c r="K24" s="41">
        <f>G24+I24</f>
        <v>12222</v>
      </c>
      <c r="L24" s="53">
        <v>12155</v>
      </c>
      <c r="M24" s="43">
        <f>L24/K24</f>
        <v>0.9945180821469481</v>
      </c>
      <c r="N24" s="42">
        <v>12079</v>
      </c>
    </row>
    <row r="25" spans="1:14" ht="13.5">
      <c r="A25" s="7"/>
      <c r="B25" s="8"/>
      <c r="C25" s="9"/>
      <c r="D25" s="24"/>
      <c r="E25" s="37"/>
      <c r="F25" s="6"/>
      <c r="G25" s="38"/>
      <c r="H25" s="24"/>
      <c r="I25" s="37"/>
      <c r="J25" s="6"/>
      <c r="K25" s="9"/>
      <c r="L25" s="39"/>
      <c r="M25" s="4"/>
      <c r="N25" s="39"/>
    </row>
    <row r="26" spans="1:14" ht="13.5">
      <c r="A26" s="10" t="s">
        <v>23</v>
      </c>
      <c r="B26" s="11">
        <v>21</v>
      </c>
      <c r="C26" s="12" t="s">
        <v>22</v>
      </c>
      <c r="D26" s="23"/>
      <c r="E26" s="40"/>
      <c r="F26" s="13"/>
      <c r="G26" s="41">
        <f>K10+E26+E27</f>
        <v>18265</v>
      </c>
      <c r="H26" s="23"/>
      <c r="I26" s="40">
        <v>-3700</v>
      </c>
      <c r="J26" s="13"/>
      <c r="K26" s="41">
        <f>G26+I26+I27</f>
        <v>14565</v>
      </c>
      <c r="L26" s="42">
        <v>13962</v>
      </c>
      <c r="M26" s="43">
        <f>L26/K26</f>
        <v>0.9585993820803296</v>
      </c>
      <c r="N26" s="42">
        <v>13196</v>
      </c>
    </row>
    <row r="27" spans="1:14" ht="13.5">
      <c r="A27" s="7"/>
      <c r="B27" s="8"/>
      <c r="C27" s="9"/>
      <c r="D27" s="24"/>
      <c r="E27" s="37"/>
      <c r="F27" s="6"/>
      <c r="G27" s="38"/>
      <c r="H27" s="24"/>
      <c r="I27" s="37"/>
      <c r="J27" s="6"/>
      <c r="K27" s="38"/>
      <c r="L27" s="4"/>
      <c r="M27" s="4"/>
      <c r="N27" s="4"/>
    </row>
    <row r="28" spans="1:14" ht="13.5">
      <c r="A28" s="10" t="s">
        <v>23</v>
      </c>
      <c r="B28" s="11">
        <v>22</v>
      </c>
      <c r="C28" s="12" t="s">
        <v>22</v>
      </c>
      <c r="D28" s="23"/>
      <c r="E28" s="40"/>
      <c r="F28" s="13"/>
      <c r="G28" s="41">
        <f>K11+E28+E29</f>
        <v>15718</v>
      </c>
      <c r="H28" s="116"/>
      <c r="I28" s="137">
        <v>-2973</v>
      </c>
      <c r="J28" s="13"/>
      <c r="K28" s="41">
        <f>G28+I28+I29</f>
        <v>12745</v>
      </c>
      <c r="L28" s="121">
        <v>11768</v>
      </c>
      <c r="M28" s="43">
        <f>L28/K28</f>
        <v>0.923342487249902</v>
      </c>
      <c r="N28" s="121">
        <v>11650</v>
      </c>
    </row>
    <row r="29" spans="1:14" ht="13.5">
      <c r="A29" s="7"/>
      <c r="B29" s="8"/>
      <c r="C29" s="9"/>
      <c r="D29" s="24"/>
      <c r="E29" s="37"/>
      <c r="F29" s="7"/>
      <c r="G29" s="9"/>
      <c r="H29" s="58"/>
      <c r="I29" s="144"/>
      <c r="J29" s="7"/>
      <c r="K29" s="9"/>
      <c r="L29" s="4"/>
      <c r="M29" s="4"/>
      <c r="N29" s="4"/>
    </row>
    <row r="30" spans="1:14" ht="13.5">
      <c r="A30" s="10" t="s">
        <v>23</v>
      </c>
      <c r="B30" s="11">
        <v>23</v>
      </c>
      <c r="C30" s="12" t="s">
        <v>22</v>
      </c>
      <c r="D30" s="23"/>
      <c r="E30" s="40"/>
      <c r="F30" s="13"/>
      <c r="G30" s="41">
        <f>K12+E30+E31</f>
        <v>17946</v>
      </c>
      <c r="H30" s="116"/>
      <c r="I30" s="137">
        <v>-6708</v>
      </c>
      <c r="J30" s="13"/>
      <c r="K30" s="122">
        <f>G30+I30</f>
        <v>11238</v>
      </c>
      <c r="L30" s="131">
        <v>10961</v>
      </c>
      <c r="M30" s="43">
        <f>L30/K30</f>
        <v>0.9753514860295426</v>
      </c>
      <c r="N30" s="121">
        <v>10741</v>
      </c>
    </row>
    <row r="31" spans="1:14" ht="13.5">
      <c r="A31" s="7"/>
      <c r="B31" s="8"/>
      <c r="C31" s="9"/>
      <c r="D31" s="7"/>
      <c r="E31" s="9"/>
      <c r="F31" s="6"/>
      <c r="G31" s="38"/>
      <c r="H31" s="58"/>
      <c r="I31" s="144"/>
      <c r="J31" s="6"/>
      <c r="K31" s="129"/>
      <c r="L31" s="4"/>
      <c r="M31" s="4"/>
      <c r="N31" s="4"/>
    </row>
    <row r="32" spans="1:14" ht="13.5">
      <c r="A32" s="10" t="s">
        <v>23</v>
      </c>
      <c r="B32" s="11">
        <v>24</v>
      </c>
      <c r="C32" s="12" t="s">
        <v>22</v>
      </c>
      <c r="D32" s="23"/>
      <c r="E32" s="40"/>
      <c r="F32" s="13"/>
      <c r="G32" s="41">
        <f>K13+E32+E33</f>
        <v>19707</v>
      </c>
      <c r="H32" s="116"/>
      <c r="I32" s="137">
        <v>-5100</v>
      </c>
      <c r="J32" s="13"/>
      <c r="K32" s="130">
        <f>G32+I32</f>
        <v>14607</v>
      </c>
      <c r="L32" s="131">
        <v>14193</v>
      </c>
      <c r="M32" s="43">
        <f>L32/K32</f>
        <v>0.9716574245224893</v>
      </c>
      <c r="N32" s="121">
        <v>13900</v>
      </c>
    </row>
    <row r="33" spans="1:14" ht="13.5">
      <c r="A33" s="7"/>
      <c r="B33" s="8"/>
      <c r="C33" s="8"/>
      <c r="D33" s="24"/>
      <c r="E33" s="37"/>
      <c r="F33" s="7"/>
      <c r="G33" s="9"/>
      <c r="H33" s="58"/>
      <c r="I33" s="144"/>
      <c r="J33" s="7"/>
      <c r="K33" s="9"/>
      <c r="L33" s="4"/>
      <c r="M33" s="4"/>
      <c r="N33" s="4"/>
    </row>
    <row r="34" spans="1:14" ht="13.5">
      <c r="A34" s="10" t="s">
        <v>23</v>
      </c>
      <c r="B34" s="11">
        <v>25</v>
      </c>
      <c r="C34" s="12" t="s">
        <v>22</v>
      </c>
      <c r="D34" s="23"/>
      <c r="E34" s="40"/>
      <c r="F34" s="10"/>
      <c r="G34" s="41">
        <f>K14+E34+E35</f>
        <v>16905</v>
      </c>
      <c r="H34" s="116"/>
      <c r="I34" s="137">
        <v>-3650</v>
      </c>
      <c r="J34" s="10"/>
      <c r="K34" s="130">
        <f>G34+I34</f>
        <v>13255</v>
      </c>
      <c r="L34" s="131">
        <v>13064</v>
      </c>
      <c r="M34" s="123">
        <f>L34/K34</f>
        <v>0.9855903432666918</v>
      </c>
      <c r="N34" s="121">
        <v>12925</v>
      </c>
    </row>
    <row r="35" spans="1:14" ht="13.5">
      <c r="A35" s="7"/>
      <c r="B35" s="8"/>
      <c r="C35" s="8"/>
      <c r="D35" s="7"/>
      <c r="E35" s="9"/>
      <c r="F35" s="7"/>
      <c r="G35" s="9"/>
      <c r="H35" s="58"/>
      <c r="I35" s="144"/>
      <c r="J35" s="7"/>
      <c r="K35" s="9"/>
      <c r="L35" s="4"/>
      <c r="M35" s="128"/>
      <c r="N35" s="4"/>
    </row>
    <row r="36" spans="1:14" s="62" customFormat="1" ht="12.75" customHeight="1">
      <c r="A36" s="10" t="s">
        <v>23</v>
      </c>
      <c r="B36" s="11">
        <v>26</v>
      </c>
      <c r="C36" s="12" t="s">
        <v>22</v>
      </c>
      <c r="D36" s="10"/>
      <c r="E36" s="184"/>
      <c r="F36" s="10"/>
      <c r="G36" s="41">
        <f>K15+E36+E37</f>
        <v>15590</v>
      </c>
      <c r="H36" s="116"/>
      <c r="I36" s="137">
        <v>-2370</v>
      </c>
      <c r="J36" s="10"/>
      <c r="K36" s="130">
        <f>G36+I36</f>
        <v>13220</v>
      </c>
      <c r="L36" s="131">
        <v>12848</v>
      </c>
      <c r="M36" s="132">
        <f>L36/K36</f>
        <v>0.9718608169440242</v>
      </c>
      <c r="N36" s="121">
        <v>12695</v>
      </c>
    </row>
    <row r="37" spans="1:14" s="62" customFormat="1" ht="12.75" customHeight="1">
      <c r="A37" s="7"/>
      <c r="B37" s="8"/>
      <c r="C37" s="8"/>
      <c r="D37" s="7"/>
      <c r="E37" s="185">
        <v>-330</v>
      </c>
      <c r="F37" s="7"/>
      <c r="G37" s="9"/>
      <c r="H37" s="58"/>
      <c r="I37" s="144"/>
      <c r="J37" s="7"/>
      <c r="K37" s="9"/>
      <c r="L37" s="4"/>
      <c r="M37" s="4"/>
      <c r="N37" s="4"/>
    </row>
    <row r="38" spans="1:14" s="62" customFormat="1" ht="12.75" customHeight="1" hidden="1">
      <c r="A38" s="10" t="s">
        <v>23</v>
      </c>
      <c r="B38" s="11">
        <v>27</v>
      </c>
      <c r="C38" s="12" t="s">
        <v>22</v>
      </c>
      <c r="D38" s="10"/>
      <c r="E38" s="12"/>
      <c r="F38" s="10"/>
      <c r="G38" s="41">
        <f>K16+E38+E39</f>
        <v>0</v>
      </c>
      <c r="H38" s="116"/>
      <c r="I38" s="137"/>
      <c r="J38" s="10"/>
      <c r="K38" s="130">
        <f>G38+I38</f>
        <v>0</v>
      </c>
      <c r="L38" s="131"/>
      <c r="M38" s="132" t="e">
        <f>L38/K38</f>
        <v>#DIV/0!</v>
      </c>
      <c r="N38" s="121"/>
    </row>
    <row r="39" spans="1:14" s="62" customFormat="1" ht="12.75" customHeight="1" hidden="1">
      <c r="A39" s="7"/>
      <c r="B39" s="8"/>
      <c r="C39" s="8"/>
      <c r="D39" s="7"/>
      <c r="E39" s="9"/>
      <c r="F39" s="7"/>
      <c r="G39" s="9"/>
      <c r="H39" s="58"/>
      <c r="I39" s="144"/>
      <c r="J39" s="7"/>
      <c r="K39" s="9"/>
      <c r="L39" s="4"/>
      <c r="M39" s="4"/>
      <c r="N39" s="4"/>
    </row>
    <row r="40" spans="5:14" s="62" customFormat="1" ht="26.25" customHeight="1">
      <c r="E40" s="8"/>
      <c r="F40" s="8"/>
      <c r="G40" s="8"/>
      <c r="H40" s="87"/>
      <c r="I40" s="8"/>
      <c r="J40" s="8"/>
      <c r="K40" s="8"/>
      <c r="L40" s="8"/>
      <c r="M40" s="8"/>
      <c r="N40" s="8"/>
    </row>
    <row r="41" spans="1:14" ht="13.5">
      <c r="A41" s="194" t="s">
        <v>22</v>
      </c>
      <c r="B41" s="195"/>
      <c r="C41" s="196"/>
      <c r="D41" s="3" t="s">
        <v>38</v>
      </c>
      <c r="E41" s="210" t="s">
        <v>50</v>
      </c>
      <c r="F41" s="211"/>
      <c r="G41" s="211"/>
      <c r="H41" s="211"/>
      <c r="I41" s="211"/>
      <c r="J41" s="211"/>
      <c r="K41" s="211"/>
      <c r="L41" s="211"/>
      <c r="M41" s="211"/>
      <c r="N41" s="212"/>
    </row>
    <row r="42" spans="1:14" ht="13.5">
      <c r="A42" s="197"/>
      <c r="B42" s="198"/>
      <c r="C42" s="199"/>
      <c r="D42" s="2"/>
      <c r="E42" s="3" t="s">
        <v>39</v>
      </c>
      <c r="F42" s="188" t="s">
        <v>47</v>
      </c>
      <c r="G42" s="189"/>
      <c r="H42" s="189"/>
      <c r="I42" s="189"/>
      <c r="J42" s="189"/>
      <c r="K42" s="189"/>
      <c r="L42" s="189"/>
      <c r="M42" s="189"/>
      <c r="N42" s="190"/>
    </row>
    <row r="43" spans="1:14" ht="14.25" thickBot="1">
      <c r="A43" s="200"/>
      <c r="B43" s="201"/>
      <c r="C43" s="202"/>
      <c r="D43" s="60" t="s">
        <v>36</v>
      </c>
      <c r="E43" s="60" t="s">
        <v>36</v>
      </c>
      <c r="F43" s="191"/>
      <c r="G43" s="192"/>
      <c r="H43" s="192"/>
      <c r="I43" s="192"/>
      <c r="J43" s="192"/>
      <c r="K43" s="192"/>
      <c r="L43" s="192"/>
      <c r="M43" s="192"/>
      <c r="N43" s="193"/>
    </row>
    <row r="44" spans="1:14" ht="24.75" customHeight="1" thickTop="1">
      <c r="A44" s="14" t="s">
        <v>23</v>
      </c>
      <c r="B44" s="15">
        <v>18</v>
      </c>
      <c r="C44" s="16" t="s">
        <v>22</v>
      </c>
      <c r="D44" s="44">
        <f>N20</f>
        <v>15457</v>
      </c>
      <c r="E44" s="34">
        <f aca="true" t="shared" si="4" ref="E44:E53">G44+I44</f>
        <v>0</v>
      </c>
      <c r="F44" s="49"/>
      <c r="G44" s="100"/>
      <c r="H44" s="50"/>
      <c r="I44" s="101"/>
      <c r="J44" s="51"/>
      <c r="K44" s="47"/>
      <c r="L44" s="50"/>
      <c r="M44" s="48"/>
      <c r="N44" s="29"/>
    </row>
    <row r="45" spans="1:14" ht="24.75" customHeight="1">
      <c r="A45" s="14" t="s">
        <v>23</v>
      </c>
      <c r="B45" s="15">
        <v>19</v>
      </c>
      <c r="C45" s="16" t="s">
        <v>22</v>
      </c>
      <c r="D45" s="44">
        <f>N22</f>
        <v>12882</v>
      </c>
      <c r="E45" s="34">
        <f t="shared" si="4"/>
        <v>0</v>
      </c>
      <c r="F45" s="49"/>
      <c r="G45" s="100"/>
      <c r="H45" s="50"/>
      <c r="I45" s="101"/>
      <c r="J45" s="51"/>
      <c r="K45" s="47"/>
      <c r="L45" s="50"/>
      <c r="M45" s="48"/>
      <c r="N45" s="29"/>
    </row>
    <row r="46" spans="1:14" ht="24.75" customHeight="1">
      <c r="A46" s="14" t="s">
        <v>23</v>
      </c>
      <c r="B46" s="15">
        <v>20</v>
      </c>
      <c r="C46" s="16" t="s">
        <v>22</v>
      </c>
      <c r="D46" s="44">
        <f>N24</f>
        <v>12079</v>
      </c>
      <c r="E46" s="34">
        <f t="shared" si="4"/>
        <v>0</v>
      </c>
      <c r="F46" s="99"/>
      <c r="G46" s="100"/>
      <c r="H46" s="50"/>
      <c r="I46" s="101"/>
      <c r="J46" s="51"/>
      <c r="K46" s="47"/>
      <c r="L46" s="50"/>
      <c r="M46" s="48"/>
      <c r="N46" s="29"/>
    </row>
    <row r="47" spans="1:14" ht="24.75" customHeight="1">
      <c r="A47" s="14" t="s">
        <v>23</v>
      </c>
      <c r="B47" s="15">
        <v>21</v>
      </c>
      <c r="C47" s="16" t="s">
        <v>22</v>
      </c>
      <c r="D47" s="44">
        <f>N26</f>
        <v>13196</v>
      </c>
      <c r="E47" s="34">
        <f t="shared" si="4"/>
        <v>0</v>
      </c>
      <c r="F47" s="99"/>
      <c r="G47" s="100"/>
      <c r="H47" s="50"/>
      <c r="I47" s="101"/>
      <c r="J47" s="51"/>
      <c r="K47" s="47"/>
      <c r="L47" s="50"/>
      <c r="M47" s="48"/>
      <c r="N47" s="29"/>
    </row>
    <row r="48" spans="1:14" ht="24.75" customHeight="1">
      <c r="A48" s="14" t="s">
        <v>23</v>
      </c>
      <c r="B48" s="15">
        <v>22</v>
      </c>
      <c r="C48" s="16" t="s">
        <v>22</v>
      </c>
      <c r="D48" s="44">
        <f>N28</f>
        <v>11650</v>
      </c>
      <c r="E48" s="34">
        <f t="shared" si="4"/>
        <v>0</v>
      </c>
      <c r="F48" s="99"/>
      <c r="G48" s="126"/>
      <c r="H48" s="50"/>
      <c r="I48" s="126"/>
      <c r="J48" s="51"/>
      <c r="K48" s="47"/>
      <c r="L48" s="50"/>
      <c r="M48" s="48"/>
      <c r="N48" s="29"/>
    </row>
    <row r="49" spans="1:14" ht="24.75" customHeight="1">
      <c r="A49" s="14" t="s">
        <v>23</v>
      </c>
      <c r="B49" s="15">
        <v>23</v>
      </c>
      <c r="C49" s="16" t="s">
        <v>22</v>
      </c>
      <c r="D49" s="44">
        <f>N30</f>
        <v>10741</v>
      </c>
      <c r="E49" s="34">
        <f t="shared" si="4"/>
        <v>0</v>
      </c>
      <c r="F49" s="99"/>
      <c r="G49" s="126"/>
      <c r="H49" s="50"/>
      <c r="I49" s="126"/>
      <c r="J49" s="51"/>
      <c r="K49" s="47"/>
      <c r="L49" s="50"/>
      <c r="M49" s="48"/>
      <c r="N49" s="29"/>
    </row>
    <row r="50" spans="1:14" ht="24.75" customHeight="1">
      <c r="A50" s="14" t="s">
        <v>23</v>
      </c>
      <c r="B50" s="15">
        <v>24</v>
      </c>
      <c r="C50" s="16" t="s">
        <v>22</v>
      </c>
      <c r="D50" s="44">
        <f>N32</f>
        <v>13900</v>
      </c>
      <c r="E50" s="34">
        <f t="shared" si="4"/>
        <v>0</v>
      </c>
      <c r="F50" s="99"/>
      <c r="G50" s="126"/>
      <c r="H50" s="50"/>
      <c r="I50" s="126"/>
      <c r="J50" s="51"/>
      <c r="K50" s="47"/>
      <c r="L50" s="50"/>
      <c r="M50" s="48"/>
      <c r="N50" s="29"/>
    </row>
    <row r="51" spans="1:14" ht="24" customHeight="1">
      <c r="A51" s="14" t="s">
        <v>23</v>
      </c>
      <c r="B51" s="15">
        <v>25</v>
      </c>
      <c r="C51" s="16" t="s">
        <v>22</v>
      </c>
      <c r="D51" s="124">
        <f>N34</f>
        <v>12925</v>
      </c>
      <c r="E51" s="34">
        <f t="shared" si="4"/>
        <v>0</v>
      </c>
      <c r="F51" s="99"/>
      <c r="G51" s="160"/>
      <c r="H51" s="50"/>
      <c r="I51" s="126"/>
      <c r="J51" s="117"/>
      <c r="K51" s="103"/>
      <c r="L51" s="117"/>
      <c r="M51" s="103"/>
      <c r="N51" s="118"/>
    </row>
    <row r="52" spans="1:14" ht="24.75" customHeight="1">
      <c r="A52" s="14" t="s">
        <v>23</v>
      </c>
      <c r="B52" s="15">
        <v>26</v>
      </c>
      <c r="C52" s="16" t="s">
        <v>22</v>
      </c>
      <c r="D52" s="124">
        <f>N36</f>
        <v>12695</v>
      </c>
      <c r="E52" s="34">
        <f t="shared" si="4"/>
        <v>0</v>
      </c>
      <c r="F52" s="99"/>
      <c r="G52" s="126"/>
      <c r="H52" s="50"/>
      <c r="I52" s="126"/>
      <c r="J52" s="117"/>
      <c r="K52" s="103"/>
      <c r="L52" s="117"/>
      <c r="M52" s="103"/>
      <c r="N52" s="118"/>
    </row>
    <row r="53" spans="1:14" ht="24.75" customHeight="1" hidden="1">
      <c r="A53" s="14" t="s">
        <v>23</v>
      </c>
      <c r="B53" s="15">
        <v>27</v>
      </c>
      <c r="C53" s="16" t="s">
        <v>22</v>
      </c>
      <c r="D53" s="124">
        <f>N38</f>
        <v>0</v>
      </c>
      <c r="E53" s="34">
        <f t="shared" si="4"/>
        <v>0</v>
      </c>
      <c r="F53" s="99"/>
      <c r="G53" s="160"/>
      <c r="H53" s="50"/>
      <c r="I53" s="126"/>
      <c r="J53" s="117"/>
      <c r="K53" s="103"/>
      <c r="L53" s="117"/>
      <c r="M53" s="103"/>
      <c r="N53" s="118"/>
    </row>
  </sheetData>
  <sheetProtection/>
  <mergeCells count="14">
    <mergeCell ref="A1:C1"/>
    <mergeCell ref="A4:C6"/>
    <mergeCell ref="A18:C19"/>
    <mergeCell ref="D18:E18"/>
    <mergeCell ref="D4:F4"/>
    <mergeCell ref="J4:J5"/>
    <mergeCell ref="A41:C43"/>
    <mergeCell ref="E41:N41"/>
    <mergeCell ref="F42:N43"/>
    <mergeCell ref="M4:N6"/>
    <mergeCell ref="F18:G18"/>
    <mergeCell ref="H18:I18"/>
    <mergeCell ref="J18:K18"/>
    <mergeCell ref="G4:I4"/>
  </mergeCells>
  <printOptions/>
  <pageMargins left="0.6692913385826772" right="0.5511811023622047" top="0.7480314960629921" bottom="0.7874015748031497" header="0.4330708661417323" footer="0.35433070866141736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5"/>
  <sheetViews>
    <sheetView zoomScale="80" zoomScaleNormal="80" zoomScalePageLayoutView="0" workbookViewId="0" topLeftCell="A1">
      <selection activeCell="K10" sqref="K10"/>
    </sheetView>
  </sheetViews>
  <sheetFormatPr defaultColWidth="9.00390625" defaultRowHeight="13.5"/>
  <cols>
    <col min="1" max="1" width="4.875" style="0" bestFit="1" customWidth="1"/>
    <col min="2" max="2" width="3.00390625" style="0" customWidth="1"/>
    <col min="3" max="3" width="4.875" style="0" bestFit="1" customWidth="1"/>
    <col min="4" max="8" width="9.125" style="0" bestFit="1" customWidth="1"/>
    <col min="9" max="9" width="9.625" style="0" bestFit="1" customWidth="1"/>
    <col min="10" max="10" width="8.00390625" style="0" customWidth="1"/>
    <col min="11" max="11" width="9.125" style="0" bestFit="1" customWidth="1"/>
    <col min="12" max="12" width="10.625" style="0" bestFit="1" customWidth="1"/>
    <col min="13" max="13" width="9.125" style="0" bestFit="1" customWidth="1"/>
    <col min="14" max="14" width="11.375" style="0" customWidth="1"/>
  </cols>
  <sheetData>
    <row r="1" spans="1:7" ht="17.25" customHeight="1">
      <c r="A1" s="213" t="s">
        <v>46</v>
      </c>
      <c r="B1" s="213"/>
      <c r="C1" s="213"/>
      <c r="D1" s="31" t="s">
        <v>60</v>
      </c>
      <c r="E1" s="1" t="s">
        <v>44</v>
      </c>
      <c r="F1" s="32" t="s">
        <v>66</v>
      </c>
      <c r="G1" s="5" t="s">
        <v>42</v>
      </c>
    </row>
    <row r="2" ht="7.5" customHeight="1"/>
    <row r="3" ht="6" customHeight="1"/>
    <row r="4" spans="1:14" ht="13.5">
      <c r="A4" s="221" t="s">
        <v>22</v>
      </c>
      <c r="B4" s="221"/>
      <c r="C4" s="221"/>
      <c r="D4" s="213" t="s">
        <v>0</v>
      </c>
      <c r="E4" s="213"/>
      <c r="F4" s="213"/>
      <c r="G4" s="213" t="s">
        <v>12</v>
      </c>
      <c r="H4" s="213"/>
      <c r="I4" s="213"/>
      <c r="J4" s="214" t="s">
        <v>14</v>
      </c>
      <c r="K4" s="3" t="s">
        <v>8</v>
      </c>
      <c r="L4" s="3" t="s">
        <v>10</v>
      </c>
      <c r="M4" s="188" t="s">
        <v>40</v>
      </c>
      <c r="N4" s="190"/>
    </row>
    <row r="5" spans="1:14" ht="13.5">
      <c r="A5" s="221"/>
      <c r="B5" s="221"/>
      <c r="C5" s="221"/>
      <c r="D5" s="3" t="s">
        <v>2</v>
      </c>
      <c r="E5" s="3" t="s">
        <v>4</v>
      </c>
      <c r="F5" s="3" t="s">
        <v>6</v>
      </c>
      <c r="G5" s="3" t="s">
        <v>2</v>
      </c>
      <c r="H5" s="3" t="s">
        <v>4</v>
      </c>
      <c r="I5" s="3" t="s">
        <v>6</v>
      </c>
      <c r="J5" s="215"/>
      <c r="K5" s="2"/>
      <c r="L5" s="2"/>
      <c r="M5" s="216"/>
      <c r="N5" s="217"/>
    </row>
    <row r="6" spans="1:14" ht="14.25" thickBot="1">
      <c r="A6" s="222"/>
      <c r="B6" s="222"/>
      <c r="C6" s="222"/>
      <c r="D6" s="60" t="s">
        <v>16</v>
      </c>
      <c r="E6" s="60" t="s">
        <v>16</v>
      </c>
      <c r="F6" s="60" t="s">
        <v>16</v>
      </c>
      <c r="G6" s="60" t="s">
        <v>16</v>
      </c>
      <c r="H6" s="60" t="s">
        <v>16</v>
      </c>
      <c r="I6" s="60" t="s">
        <v>16</v>
      </c>
      <c r="J6" s="60"/>
      <c r="K6" s="60" t="s">
        <v>18</v>
      </c>
      <c r="L6" s="60" t="s">
        <v>20</v>
      </c>
      <c r="M6" s="191"/>
      <c r="N6" s="193"/>
    </row>
    <row r="7" spans="1:14" ht="24.75" customHeight="1" thickTop="1">
      <c r="A7" s="14" t="s">
        <v>23</v>
      </c>
      <c r="B7" s="15">
        <v>18</v>
      </c>
      <c r="C7" s="16" t="s">
        <v>22</v>
      </c>
      <c r="D7" s="34">
        <v>18846</v>
      </c>
      <c r="E7" s="34">
        <v>25897</v>
      </c>
      <c r="F7" s="35">
        <f aca="true" t="shared" si="0" ref="F7:F16">D7+E7</f>
        <v>44743</v>
      </c>
      <c r="G7" s="176" t="s">
        <v>94</v>
      </c>
      <c r="H7" s="176" t="s">
        <v>94</v>
      </c>
      <c r="I7" s="95" t="s">
        <v>94</v>
      </c>
      <c r="J7" s="96" t="s">
        <v>94</v>
      </c>
      <c r="K7" s="34">
        <v>24533</v>
      </c>
      <c r="L7" s="174" t="s">
        <v>94</v>
      </c>
      <c r="M7" s="14"/>
      <c r="N7" s="16"/>
    </row>
    <row r="8" spans="1:14" ht="24.75" customHeight="1">
      <c r="A8" s="14" t="s">
        <v>23</v>
      </c>
      <c r="B8" s="15">
        <v>19</v>
      </c>
      <c r="C8" s="16" t="s">
        <v>22</v>
      </c>
      <c r="D8" s="34">
        <v>11892</v>
      </c>
      <c r="E8" s="34">
        <v>15637</v>
      </c>
      <c r="F8" s="35">
        <f t="shared" si="0"/>
        <v>27529</v>
      </c>
      <c r="G8" s="176" t="s">
        <v>94</v>
      </c>
      <c r="H8" s="176" t="s">
        <v>94</v>
      </c>
      <c r="I8" s="95" t="s">
        <v>94</v>
      </c>
      <c r="J8" s="96" t="s">
        <v>94</v>
      </c>
      <c r="K8" s="34">
        <v>19815</v>
      </c>
      <c r="L8" s="174" t="s">
        <v>94</v>
      </c>
      <c r="M8" s="14"/>
      <c r="N8" s="16"/>
    </row>
    <row r="9" spans="1:14" ht="24.75" customHeight="1">
      <c r="A9" s="14" t="s">
        <v>23</v>
      </c>
      <c r="B9" s="15">
        <v>20</v>
      </c>
      <c r="C9" s="16" t="s">
        <v>22</v>
      </c>
      <c r="D9" s="34">
        <v>10918</v>
      </c>
      <c r="E9" s="34">
        <v>16852</v>
      </c>
      <c r="F9" s="35">
        <f t="shared" si="0"/>
        <v>27770</v>
      </c>
      <c r="G9" s="161" t="s">
        <v>97</v>
      </c>
      <c r="H9" s="161" t="s">
        <v>98</v>
      </c>
      <c r="I9" s="158" t="s">
        <v>87</v>
      </c>
      <c r="J9" s="177" t="s">
        <v>87</v>
      </c>
      <c r="K9" s="34">
        <v>19067</v>
      </c>
      <c r="L9" s="175" t="s">
        <v>87</v>
      </c>
      <c r="M9" s="14"/>
      <c r="N9" s="16"/>
    </row>
    <row r="10" spans="1:14" ht="24.75" customHeight="1">
      <c r="A10" s="14" t="s">
        <v>23</v>
      </c>
      <c r="B10" s="15">
        <v>21</v>
      </c>
      <c r="C10" s="16" t="s">
        <v>22</v>
      </c>
      <c r="D10" s="34">
        <v>20227</v>
      </c>
      <c r="E10" s="34">
        <v>29683</v>
      </c>
      <c r="F10" s="35">
        <f t="shared" si="0"/>
        <v>49910</v>
      </c>
      <c r="G10" s="106">
        <v>18308</v>
      </c>
      <c r="H10" s="106">
        <v>15898</v>
      </c>
      <c r="I10" s="35">
        <f aca="true" t="shared" si="1" ref="I10:I16">G10+H10</f>
        <v>34206</v>
      </c>
      <c r="J10" s="36">
        <f aca="true" t="shared" si="2" ref="J10:J16">G10/D10</f>
        <v>0.9051268106985713</v>
      </c>
      <c r="K10" s="34">
        <v>25363</v>
      </c>
      <c r="L10" s="44">
        <f aca="true" t="shared" si="3" ref="L10:L16">K10*1000/G10</f>
        <v>1385.350666375355</v>
      </c>
      <c r="M10" s="14"/>
      <c r="N10" s="16"/>
    </row>
    <row r="11" spans="1:14" ht="24.75" customHeight="1">
      <c r="A11" s="14" t="s">
        <v>23</v>
      </c>
      <c r="B11" s="15">
        <v>22</v>
      </c>
      <c r="C11" s="16" t="s">
        <v>22</v>
      </c>
      <c r="D11" s="34">
        <v>10887</v>
      </c>
      <c r="E11" s="34">
        <v>15430</v>
      </c>
      <c r="F11" s="35">
        <f t="shared" si="0"/>
        <v>26317</v>
      </c>
      <c r="G11" s="106">
        <v>10177</v>
      </c>
      <c r="H11" s="106">
        <v>8839</v>
      </c>
      <c r="I11" s="35">
        <f t="shared" si="1"/>
        <v>19016</v>
      </c>
      <c r="J11" s="36">
        <f t="shared" si="2"/>
        <v>0.9347846054927895</v>
      </c>
      <c r="K11" s="34">
        <v>20009</v>
      </c>
      <c r="L11" s="44">
        <f t="shared" si="3"/>
        <v>1966.1000294782352</v>
      </c>
      <c r="M11" s="14"/>
      <c r="N11" s="16"/>
    </row>
    <row r="12" spans="1:14" ht="24.75" customHeight="1">
      <c r="A12" s="14" t="s">
        <v>23</v>
      </c>
      <c r="B12" s="15">
        <v>23</v>
      </c>
      <c r="C12" s="16" t="s">
        <v>22</v>
      </c>
      <c r="D12" s="34">
        <v>9696</v>
      </c>
      <c r="E12" s="34">
        <v>13877</v>
      </c>
      <c r="F12" s="35">
        <f t="shared" si="0"/>
        <v>23573</v>
      </c>
      <c r="G12" s="106">
        <v>8801</v>
      </c>
      <c r="H12" s="106">
        <v>6872</v>
      </c>
      <c r="I12" s="35">
        <f t="shared" si="1"/>
        <v>15673</v>
      </c>
      <c r="J12" s="36">
        <f t="shared" si="2"/>
        <v>0.9076938943894389</v>
      </c>
      <c r="K12" s="34">
        <v>14585</v>
      </c>
      <c r="L12" s="44">
        <f t="shared" si="3"/>
        <v>1657.1980456766275</v>
      </c>
      <c r="M12" s="14"/>
      <c r="N12" s="16"/>
    </row>
    <row r="13" spans="1:14" ht="24.75" customHeight="1">
      <c r="A13" s="14" t="s">
        <v>91</v>
      </c>
      <c r="B13" s="15">
        <v>24</v>
      </c>
      <c r="C13" s="16" t="s">
        <v>93</v>
      </c>
      <c r="D13" s="34">
        <v>11034</v>
      </c>
      <c r="E13" s="34">
        <v>15714</v>
      </c>
      <c r="F13" s="35">
        <f t="shared" si="0"/>
        <v>26748</v>
      </c>
      <c r="G13" s="106">
        <v>10449</v>
      </c>
      <c r="H13" s="106">
        <v>6652</v>
      </c>
      <c r="I13" s="35">
        <f t="shared" si="1"/>
        <v>17101</v>
      </c>
      <c r="J13" s="36">
        <f t="shared" si="2"/>
        <v>0.9469820554649266</v>
      </c>
      <c r="K13" s="34">
        <v>18855</v>
      </c>
      <c r="L13" s="44">
        <f t="shared" si="3"/>
        <v>1804.4788975021534</v>
      </c>
      <c r="M13" s="14"/>
      <c r="N13" s="16"/>
    </row>
    <row r="14" spans="1:14" ht="24.75" customHeight="1">
      <c r="A14" s="14" t="s">
        <v>91</v>
      </c>
      <c r="B14" s="15">
        <v>25</v>
      </c>
      <c r="C14" s="16" t="s">
        <v>93</v>
      </c>
      <c r="D14" s="34">
        <v>11497</v>
      </c>
      <c r="E14" s="34">
        <v>11901</v>
      </c>
      <c r="F14" s="35">
        <f t="shared" si="0"/>
        <v>23398</v>
      </c>
      <c r="G14" s="106">
        <v>9994</v>
      </c>
      <c r="H14" s="106">
        <v>6521</v>
      </c>
      <c r="I14" s="35">
        <f t="shared" si="1"/>
        <v>16515</v>
      </c>
      <c r="J14" s="36">
        <f t="shared" si="2"/>
        <v>0.8692702444115856</v>
      </c>
      <c r="K14" s="34">
        <v>16155</v>
      </c>
      <c r="L14" s="44">
        <f t="shared" si="3"/>
        <v>1616.4698819291575</v>
      </c>
      <c r="M14" s="14"/>
      <c r="N14" s="16"/>
    </row>
    <row r="15" spans="1:14" ht="24.75" customHeight="1">
      <c r="A15" s="14" t="s">
        <v>91</v>
      </c>
      <c r="B15" s="15">
        <v>26</v>
      </c>
      <c r="C15" s="16" t="s">
        <v>93</v>
      </c>
      <c r="D15" s="34">
        <v>6381</v>
      </c>
      <c r="E15" s="34">
        <v>6875</v>
      </c>
      <c r="F15" s="35">
        <f t="shared" si="0"/>
        <v>13256</v>
      </c>
      <c r="G15" s="106">
        <v>5729</v>
      </c>
      <c r="H15" s="106">
        <v>3720</v>
      </c>
      <c r="I15" s="35">
        <f t="shared" si="1"/>
        <v>9449</v>
      </c>
      <c r="J15" s="36">
        <f t="shared" si="2"/>
        <v>0.897821658047328</v>
      </c>
      <c r="K15" s="34">
        <v>12645</v>
      </c>
      <c r="L15" s="44">
        <f t="shared" si="3"/>
        <v>2207.19148193402</v>
      </c>
      <c r="M15" s="14"/>
      <c r="N15" s="16"/>
    </row>
    <row r="16" spans="1:14" ht="24.75" customHeight="1" hidden="1">
      <c r="A16" s="14" t="s">
        <v>91</v>
      </c>
      <c r="B16" s="15">
        <v>27</v>
      </c>
      <c r="C16" s="16" t="s">
        <v>93</v>
      </c>
      <c r="D16" s="34"/>
      <c r="E16" s="34"/>
      <c r="F16" s="35">
        <f t="shared" si="0"/>
        <v>0</v>
      </c>
      <c r="G16" s="106"/>
      <c r="H16" s="106"/>
      <c r="I16" s="35">
        <f t="shared" si="1"/>
        <v>0</v>
      </c>
      <c r="J16" s="36" t="e">
        <f t="shared" si="2"/>
        <v>#DIV/0!</v>
      </c>
      <c r="K16" s="34"/>
      <c r="L16" s="44" t="e">
        <f t="shared" si="3"/>
        <v>#DIV/0!</v>
      </c>
      <c r="M16" s="14"/>
      <c r="N16" s="16"/>
    </row>
    <row r="17" spans="1:14" ht="25.5" customHeight="1">
      <c r="A17" s="71"/>
      <c r="B17" s="71"/>
      <c r="C17" s="71"/>
      <c r="D17" s="72"/>
      <c r="E17" s="72"/>
      <c r="F17" s="73"/>
      <c r="G17" s="72"/>
      <c r="H17" s="72"/>
      <c r="I17" s="73"/>
      <c r="J17" s="74"/>
      <c r="K17" s="72"/>
      <c r="L17" s="75"/>
      <c r="M17" s="71"/>
      <c r="N17" s="71"/>
    </row>
    <row r="18" spans="1:14" ht="13.5">
      <c r="A18" s="221" t="s">
        <v>22</v>
      </c>
      <c r="B18" s="221"/>
      <c r="C18" s="221"/>
      <c r="D18" s="203" t="s">
        <v>48</v>
      </c>
      <c r="E18" s="204"/>
      <c r="F18" s="203" t="s">
        <v>24</v>
      </c>
      <c r="G18" s="204"/>
      <c r="H18" s="203" t="s">
        <v>26</v>
      </c>
      <c r="I18" s="204"/>
      <c r="J18" s="203" t="s">
        <v>28</v>
      </c>
      <c r="K18" s="204"/>
      <c r="L18" s="3" t="s">
        <v>30</v>
      </c>
      <c r="M18" s="3" t="s">
        <v>32</v>
      </c>
      <c r="N18" s="3" t="s">
        <v>34</v>
      </c>
    </row>
    <row r="19" spans="1:14" ht="14.25" thickBot="1">
      <c r="A19" s="222"/>
      <c r="B19" s="222"/>
      <c r="C19" s="222"/>
      <c r="D19" s="69"/>
      <c r="E19" s="70" t="s">
        <v>18</v>
      </c>
      <c r="F19" s="69"/>
      <c r="G19" s="70" t="s">
        <v>18</v>
      </c>
      <c r="H19" s="69"/>
      <c r="I19" s="70" t="s">
        <v>18</v>
      </c>
      <c r="J19" s="69"/>
      <c r="K19" s="70" t="s">
        <v>18</v>
      </c>
      <c r="L19" s="60" t="s">
        <v>36</v>
      </c>
      <c r="M19" s="60"/>
      <c r="N19" s="60" t="s">
        <v>36</v>
      </c>
    </row>
    <row r="20" spans="1:14" ht="14.25" thickTop="1">
      <c r="A20" s="10" t="s">
        <v>23</v>
      </c>
      <c r="B20" s="11">
        <v>18</v>
      </c>
      <c r="C20" s="12" t="s">
        <v>22</v>
      </c>
      <c r="D20" s="23"/>
      <c r="E20" s="40"/>
      <c r="F20" s="13"/>
      <c r="G20" s="41">
        <f>K7+E20+E21</f>
        <v>24533</v>
      </c>
      <c r="H20" s="23"/>
      <c r="I20" s="40">
        <v>-5000</v>
      </c>
      <c r="J20" s="13"/>
      <c r="K20" s="41">
        <f>G20+I20+I21</f>
        <v>19533</v>
      </c>
      <c r="L20" s="42">
        <v>17355</v>
      </c>
      <c r="M20" s="43">
        <f>L20/K20</f>
        <v>0.8884963907233911</v>
      </c>
      <c r="N20" s="42">
        <v>16120</v>
      </c>
    </row>
    <row r="21" spans="1:14" ht="13.5">
      <c r="A21" s="7"/>
      <c r="B21" s="8"/>
      <c r="C21" s="9"/>
      <c r="D21" s="24"/>
      <c r="E21" s="37"/>
      <c r="F21" s="6"/>
      <c r="G21" s="38"/>
      <c r="H21" s="24"/>
      <c r="I21" s="37"/>
      <c r="J21" s="6"/>
      <c r="K21" s="38"/>
      <c r="L21" s="39"/>
      <c r="M21" s="4"/>
      <c r="N21" s="39"/>
    </row>
    <row r="22" spans="1:14" ht="13.5">
      <c r="A22" s="10" t="s">
        <v>23</v>
      </c>
      <c r="B22" s="11">
        <v>19</v>
      </c>
      <c r="C22" s="12" t="s">
        <v>22</v>
      </c>
      <c r="D22" s="23"/>
      <c r="E22" s="40"/>
      <c r="F22" s="13"/>
      <c r="G22" s="41">
        <f>K8+E22+E23</f>
        <v>19815</v>
      </c>
      <c r="H22" s="23"/>
      <c r="I22" s="40"/>
      <c r="J22" s="13"/>
      <c r="K22" s="41">
        <f>G22+I22+I23</f>
        <v>19815</v>
      </c>
      <c r="L22" s="42">
        <v>17301</v>
      </c>
      <c r="M22" s="43">
        <f>L22/K22</f>
        <v>0.8731264193792582</v>
      </c>
      <c r="N22" s="42">
        <v>15850</v>
      </c>
    </row>
    <row r="23" spans="1:14" ht="13.5">
      <c r="A23" s="7"/>
      <c r="B23" s="62"/>
      <c r="C23" s="9"/>
      <c r="D23" s="24"/>
      <c r="E23" s="37"/>
      <c r="F23" s="6"/>
      <c r="G23" s="38"/>
      <c r="H23" s="64"/>
      <c r="I23" s="65"/>
      <c r="J23" s="6"/>
      <c r="K23" s="38"/>
      <c r="L23" s="67"/>
      <c r="M23" s="4"/>
      <c r="N23" s="67"/>
    </row>
    <row r="24" spans="1:14" ht="13.5">
      <c r="A24" s="10" t="s">
        <v>23</v>
      </c>
      <c r="B24" s="11">
        <v>20</v>
      </c>
      <c r="C24" s="12" t="s">
        <v>22</v>
      </c>
      <c r="D24" s="23"/>
      <c r="E24" s="40"/>
      <c r="F24" s="13"/>
      <c r="G24" s="41">
        <f>K9+E24+E25</f>
        <v>19067</v>
      </c>
      <c r="H24" s="23"/>
      <c r="I24" s="40">
        <v>-2500</v>
      </c>
      <c r="J24" s="13"/>
      <c r="K24" s="41">
        <f>G24+I24+I25</f>
        <v>16567</v>
      </c>
      <c r="L24" s="42">
        <v>15890</v>
      </c>
      <c r="M24" s="43">
        <f>L24/K24</f>
        <v>0.9591356310738215</v>
      </c>
      <c r="N24" s="42">
        <v>14450</v>
      </c>
    </row>
    <row r="25" spans="1:14" ht="13.5">
      <c r="A25" s="61"/>
      <c r="B25" s="8"/>
      <c r="C25" s="63"/>
      <c r="D25" s="24"/>
      <c r="E25" s="37"/>
      <c r="F25" s="6"/>
      <c r="G25" s="38"/>
      <c r="H25" s="88"/>
      <c r="I25" s="9"/>
      <c r="J25" s="6"/>
      <c r="K25" s="38"/>
      <c r="L25" s="4"/>
      <c r="M25" s="4"/>
      <c r="N25" s="4"/>
    </row>
    <row r="26" spans="1:14" ht="13.5">
      <c r="A26" s="10" t="s">
        <v>23</v>
      </c>
      <c r="B26" s="11">
        <v>21</v>
      </c>
      <c r="C26" s="12" t="s">
        <v>22</v>
      </c>
      <c r="D26" s="23"/>
      <c r="E26" s="40"/>
      <c r="F26" s="13"/>
      <c r="G26" s="41">
        <f>K10+E26+E27</f>
        <v>25363</v>
      </c>
      <c r="H26" s="23"/>
      <c r="I26" s="40">
        <v>-7143</v>
      </c>
      <c r="J26" s="13"/>
      <c r="K26" s="41">
        <f>G26+I26+I27</f>
        <v>18220</v>
      </c>
      <c r="L26" s="105">
        <v>17037</v>
      </c>
      <c r="M26" s="43">
        <f>L26/K26</f>
        <v>0.9350713501646543</v>
      </c>
      <c r="N26" s="42">
        <v>16198</v>
      </c>
    </row>
    <row r="27" spans="1:14" ht="13.5">
      <c r="A27" s="7"/>
      <c r="B27" s="62"/>
      <c r="C27" s="9"/>
      <c r="D27" s="24"/>
      <c r="E27" s="37"/>
      <c r="F27" s="6"/>
      <c r="G27" s="38"/>
      <c r="H27" s="64"/>
      <c r="I27" s="65"/>
      <c r="J27" s="6"/>
      <c r="K27" s="38"/>
      <c r="L27" s="67"/>
      <c r="M27" s="4"/>
      <c r="N27" s="67"/>
    </row>
    <row r="28" spans="1:14" ht="13.5">
      <c r="A28" s="10" t="s">
        <v>23</v>
      </c>
      <c r="B28" s="11">
        <v>22</v>
      </c>
      <c r="C28" s="12" t="s">
        <v>22</v>
      </c>
      <c r="D28" s="23"/>
      <c r="E28" s="40"/>
      <c r="F28" s="13"/>
      <c r="G28" s="41">
        <f>K11+E28+E29</f>
        <v>20009</v>
      </c>
      <c r="H28" s="23"/>
      <c r="I28" s="40">
        <v>-5034</v>
      </c>
      <c r="J28" s="13"/>
      <c r="K28" s="41">
        <f>G28+I28+I29</f>
        <v>14975</v>
      </c>
      <c r="L28" s="42">
        <v>13941</v>
      </c>
      <c r="M28" s="43">
        <f>L28/K28</f>
        <v>0.9309515859766277</v>
      </c>
      <c r="N28" s="42">
        <v>13445</v>
      </c>
    </row>
    <row r="29" spans="1:14" ht="13.5">
      <c r="A29" s="61"/>
      <c r="B29" s="8"/>
      <c r="C29" s="63"/>
      <c r="D29" s="64"/>
      <c r="E29" s="65"/>
      <c r="F29" s="30"/>
      <c r="G29" s="66"/>
      <c r="H29" s="88"/>
      <c r="I29" s="9"/>
      <c r="J29" s="30"/>
      <c r="K29" s="66"/>
      <c r="L29" s="4"/>
      <c r="M29" s="68"/>
      <c r="N29" s="4"/>
    </row>
    <row r="30" spans="1:14" ht="13.5">
      <c r="A30" s="10" t="s">
        <v>23</v>
      </c>
      <c r="B30" s="11">
        <v>23</v>
      </c>
      <c r="C30" s="12" t="s">
        <v>22</v>
      </c>
      <c r="D30" s="23"/>
      <c r="E30" s="40"/>
      <c r="F30" s="13"/>
      <c r="G30" s="41">
        <f>K12+E30+E31</f>
        <v>14585</v>
      </c>
      <c r="H30" s="23"/>
      <c r="I30" s="40">
        <v>-2000</v>
      </c>
      <c r="J30" s="13"/>
      <c r="K30" s="41">
        <f>G30+I30+I31</f>
        <v>12585</v>
      </c>
      <c r="L30" s="42">
        <v>12099</v>
      </c>
      <c r="M30" s="43">
        <f>L30/K30</f>
        <v>0.9613825983313469</v>
      </c>
      <c r="N30" s="42">
        <v>11710</v>
      </c>
    </row>
    <row r="31" spans="1:14" ht="13.5">
      <c r="A31" s="7"/>
      <c r="B31" s="8"/>
      <c r="C31" s="9"/>
      <c r="D31" s="7"/>
      <c r="E31" s="9"/>
      <c r="F31" s="7"/>
      <c r="G31" s="9"/>
      <c r="H31" s="88"/>
      <c r="I31" s="9"/>
      <c r="J31" s="7"/>
      <c r="K31" s="9"/>
      <c r="L31" s="4"/>
      <c r="M31" s="4"/>
      <c r="N31" s="4"/>
    </row>
    <row r="32" spans="1:14" ht="13.5">
      <c r="A32" s="10" t="s">
        <v>23</v>
      </c>
      <c r="B32" s="11">
        <v>24</v>
      </c>
      <c r="C32" s="12" t="s">
        <v>22</v>
      </c>
      <c r="D32" s="23"/>
      <c r="E32" s="40"/>
      <c r="F32" s="13"/>
      <c r="G32" s="41">
        <f>K13+E32+E33</f>
        <v>18855</v>
      </c>
      <c r="H32" s="23"/>
      <c r="I32" s="40">
        <v>-2000</v>
      </c>
      <c r="J32" s="13"/>
      <c r="K32" s="41">
        <f>G32+I32+I33</f>
        <v>16855</v>
      </c>
      <c r="L32" s="42">
        <v>14368</v>
      </c>
      <c r="M32" s="43">
        <f>L32/K32</f>
        <v>0.8524473450014832</v>
      </c>
      <c r="N32" s="42">
        <v>14120</v>
      </c>
    </row>
    <row r="33" spans="1:14" ht="13.5">
      <c r="A33" s="7"/>
      <c r="B33" s="8"/>
      <c r="C33" s="9"/>
      <c r="D33" s="64"/>
      <c r="E33" s="65"/>
      <c r="F33" s="30"/>
      <c r="G33" s="66"/>
      <c r="H33" s="88"/>
      <c r="I33" s="9"/>
      <c r="J33" s="30"/>
      <c r="K33" s="66"/>
      <c r="L33" s="4"/>
      <c r="M33" s="68"/>
      <c r="N33" s="4"/>
    </row>
    <row r="34" spans="1:14" ht="13.5">
      <c r="A34" s="10" t="s">
        <v>23</v>
      </c>
      <c r="B34" s="11">
        <v>25</v>
      </c>
      <c r="C34" s="12" t="s">
        <v>22</v>
      </c>
      <c r="D34" s="23"/>
      <c r="E34" s="40"/>
      <c r="F34" s="13"/>
      <c r="G34" s="41">
        <f>K14+E34+E35</f>
        <v>16155</v>
      </c>
      <c r="H34" s="23"/>
      <c r="I34" s="40"/>
      <c r="J34" s="13"/>
      <c r="K34" s="41">
        <f>G34+I34+I35</f>
        <v>16155</v>
      </c>
      <c r="L34" s="42">
        <v>15400</v>
      </c>
      <c r="M34" s="43">
        <f>L34/K34</f>
        <v>0.9532652429588363</v>
      </c>
      <c r="N34" s="42">
        <v>11810</v>
      </c>
    </row>
    <row r="35" spans="1:14" ht="13.5">
      <c r="A35" s="7"/>
      <c r="B35" s="8"/>
      <c r="C35" s="9"/>
      <c r="D35" s="7"/>
      <c r="E35" s="9"/>
      <c r="F35" s="7"/>
      <c r="G35" s="9"/>
      <c r="H35" s="88"/>
      <c r="I35" s="9"/>
      <c r="J35" s="7"/>
      <c r="K35" s="9"/>
      <c r="L35" s="4"/>
      <c r="M35" s="4"/>
      <c r="N35" s="4"/>
    </row>
    <row r="36" spans="1:14" ht="13.5">
      <c r="A36" s="10" t="s">
        <v>23</v>
      </c>
      <c r="B36" s="11">
        <v>26</v>
      </c>
      <c r="C36" s="12" t="s">
        <v>22</v>
      </c>
      <c r="D36" s="10"/>
      <c r="E36" s="12"/>
      <c r="F36" s="13"/>
      <c r="G36" s="41">
        <f>K15+E36+E37</f>
        <v>12645</v>
      </c>
      <c r="H36" s="23"/>
      <c r="I36" s="40"/>
      <c r="J36" s="13"/>
      <c r="K36" s="41">
        <f>G36+I36+I37</f>
        <v>12645</v>
      </c>
      <c r="L36" s="42">
        <v>12484</v>
      </c>
      <c r="M36" s="43">
        <f>L36/K36</f>
        <v>0.9872676947410044</v>
      </c>
      <c r="N36" s="42">
        <v>10132</v>
      </c>
    </row>
    <row r="37" spans="1:14" ht="13.5">
      <c r="A37" s="7"/>
      <c r="B37" s="8"/>
      <c r="C37" s="9"/>
      <c r="D37" s="7"/>
      <c r="E37" s="9"/>
      <c r="F37" s="7"/>
      <c r="G37" s="9"/>
      <c r="H37" s="88"/>
      <c r="I37" s="9"/>
      <c r="J37" s="7"/>
      <c r="K37" s="9"/>
      <c r="L37" s="4"/>
      <c r="M37" s="4"/>
      <c r="N37" s="4"/>
    </row>
    <row r="38" spans="1:14" ht="13.5" hidden="1">
      <c r="A38" s="10" t="s">
        <v>23</v>
      </c>
      <c r="B38" s="11">
        <v>27</v>
      </c>
      <c r="C38" s="12" t="s">
        <v>22</v>
      </c>
      <c r="D38" s="10"/>
      <c r="E38" s="12"/>
      <c r="F38" s="13"/>
      <c r="G38" s="41">
        <f>K16+E38+E39</f>
        <v>0</v>
      </c>
      <c r="H38" s="23"/>
      <c r="I38" s="40"/>
      <c r="J38" s="13"/>
      <c r="K38" s="41">
        <f>G38+I38+I39</f>
        <v>0</v>
      </c>
      <c r="L38" s="42"/>
      <c r="M38" s="43" t="e">
        <f>L38/K38</f>
        <v>#DIV/0!</v>
      </c>
      <c r="N38" s="42"/>
    </row>
    <row r="39" spans="1:14" ht="13.5" hidden="1">
      <c r="A39" s="7"/>
      <c r="B39" s="8"/>
      <c r="C39" s="9"/>
      <c r="D39" s="7"/>
      <c r="E39" s="9"/>
      <c r="F39" s="7"/>
      <c r="G39" s="9"/>
      <c r="H39" s="88"/>
      <c r="I39" s="9"/>
      <c r="J39" s="7"/>
      <c r="K39" s="9"/>
      <c r="L39" s="4"/>
      <c r="M39" s="4"/>
      <c r="N39" s="4"/>
    </row>
    <row r="40" spans="1:14" ht="26.25" customHeight="1">
      <c r="A40" s="62"/>
      <c r="B40" s="62"/>
      <c r="C40" s="62"/>
      <c r="D40" s="76"/>
      <c r="E40" s="77"/>
      <c r="F40" s="78"/>
      <c r="G40" s="79"/>
      <c r="H40" s="76"/>
      <c r="I40" s="77"/>
      <c r="J40" s="78"/>
      <c r="K40" s="79"/>
      <c r="L40" s="80"/>
      <c r="M40" s="62"/>
      <c r="N40" s="80"/>
    </row>
    <row r="41" spans="1:14" ht="13.5">
      <c r="A41" s="194" t="s">
        <v>22</v>
      </c>
      <c r="B41" s="195"/>
      <c r="C41" s="196"/>
      <c r="D41" s="3" t="s">
        <v>38</v>
      </c>
      <c r="E41" s="210" t="s">
        <v>50</v>
      </c>
      <c r="F41" s="211"/>
      <c r="G41" s="211"/>
      <c r="H41" s="211"/>
      <c r="I41" s="211"/>
      <c r="J41" s="211"/>
      <c r="K41" s="211"/>
      <c r="L41" s="211"/>
      <c r="M41" s="211"/>
      <c r="N41" s="212"/>
    </row>
    <row r="42" spans="1:14" ht="13.5">
      <c r="A42" s="197"/>
      <c r="B42" s="198"/>
      <c r="C42" s="199"/>
      <c r="D42" s="2"/>
      <c r="E42" s="3" t="s">
        <v>39</v>
      </c>
      <c r="F42" s="188" t="s">
        <v>47</v>
      </c>
      <c r="G42" s="189"/>
      <c r="H42" s="189"/>
      <c r="I42" s="189"/>
      <c r="J42" s="189"/>
      <c r="K42" s="189"/>
      <c r="L42" s="189"/>
      <c r="M42" s="189"/>
      <c r="N42" s="190"/>
    </row>
    <row r="43" spans="1:14" ht="14.25" thickBot="1">
      <c r="A43" s="200"/>
      <c r="B43" s="201"/>
      <c r="C43" s="202"/>
      <c r="D43" s="60" t="s">
        <v>36</v>
      </c>
      <c r="E43" s="60" t="s">
        <v>36</v>
      </c>
      <c r="F43" s="191"/>
      <c r="G43" s="192"/>
      <c r="H43" s="192"/>
      <c r="I43" s="192"/>
      <c r="J43" s="192"/>
      <c r="K43" s="192"/>
      <c r="L43" s="192"/>
      <c r="M43" s="192"/>
      <c r="N43" s="193"/>
    </row>
    <row r="44" spans="1:14" ht="24.75" customHeight="1" thickTop="1">
      <c r="A44" s="14" t="s">
        <v>23</v>
      </c>
      <c r="B44" s="15">
        <v>18</v>
      </c>
      <c r="C44" s="16" t="s">
        <v>22</v>
      </c>
      <c r="D44" s="44">
        <f>N20</f>
        <v>16120</v>
      </c>
      <c r="E44" s="34"/>
      <c r="F44" s="49"/>
      <c r="G44" s="47"/>
      <c r="H44" s="50"/>
      <c r="I44" s="48"/>
      <c r="J44" s="51"/>
      <c r="K44" s="47"/>
      <c r="L44" s="50"/>
      <c r="M44" s="48"/>
      <c r="N44" s="29"/>
    </row>
    <row r="45" spans="1:14" ht="24.75" customHeight="1">
      <c r="A45" s="14" t="s">
        <v>23</v>
      </c>
      <c r="B45" s="15">
        <v>19</v>
      </c>
      <c r="C45" s="16" t="s">
        <v>22</v>
      </c>
      <c r="D45" s="44">
        <f>N22</f>
        <v>15850</v>
      </c>
      <c r="E45" s="34"/>
      <c r="F45" s="49"/>
      <c r="G45" s="47"/>
      <c r="H45" s="50"/>
      <c r="I45" s="48"/>
      <c r="J45" s="51"/>
      <c r="K45" s="47"/>
      <c r="L45" s="50"/>
      <c r="M45" s="48"/>
      <c r="N45" s="29"/>
    </row>
    <row r="46" spans="1:14" ht="24.75" customHeight="1">
      <c r="A46" s="14" t="s">
        <v>23</v>
      </c>
      <c r="B46" s="15">
        <v>20</v>
      </c>
      <c r="C46" s="16" t="s">
        <v>22</v>
      </c>
      <c r="D46" s="44">
        <f>N24</f>
        <v>14450</v>
      </c>
      <c r="E46" s="34"/>
      <c r="F46" s="49"/>
      <c r="G46" s="47"/>
      <c r="H46" s="50"/>
      <c r="I46" s="48"/>
      <c r="J46" s="51"/>
      <c r="K46" s="47"/>
      <c r="L46" s="50"/>
      <c r="M46" s="48"/>
      <c r="N46" s="29"/>
    </row>
    <row r="47" spans="1:14" ht="24.75" customHeight="1">
      <c r="A47" s="14" t="s">
        <v>23</v>
      </c>
      <c r="B47" s="15">
        <v>21</v>
      </c>
      <c r="C47" s="16" t="s">
        <v>22</v>
      </c>
      <c r="D47" s="44">
        <f>N26</f>
        <v>16198</v>
      </c>
      <c r="E47" s="34">
        <v>270</v>
      </c>
      <c r="F47" s="49" t="s">
        <v>123</v>
      </c>
      <c r="G47" s="100">
        <v>270</v>
      </c>
      <c r="H47" s="50"/>
      <c r="I47" s="48"/>
      <c r="J47" s="51"/>
      <c r="K47" s="47"/>
      <c r="L47" s="50"/>
      <c r="M47" s="48"/>
      <c r="N47" s="29"/>
    </row>
    <row r="48" spans="1:19" ht="24.75" customHeight="1">
      <c r="A48" s="14" t="s">
        <v>23</v>
      </c>
      <c r="B48" s="15">
        <v>22</v>
      </c>
      <c r="C48" s="16" t="s">
        <v>22</v>
      </c>
      <c r="D48" s="44">
        <f>N28</f>
        <v>13445</v>
      </c>
      <c r="E48" s="34"/>
      <c r="F48" s="49"/>
      <c r="G48" s="47"/>
      <c r="H48" s="50"/>
      <c r="I48" s="48"/>
      <c r="J48" s="51"/>
      <c r="K48" s="47"/>
      <c r="L48" s="50"/>
      <c r="M48" s="48"/>
      <c r="N48" s="29"/>
      <c r="R48" s="62"/>
      <c r="S48" s="62"/>
    </row>
    <row r="49" spans="1:14" ht="24.75" customHeight="1">
      <c r="A49" s="14" t="s">
        <v>23</v>
      </c>
      <c r="B49" s="15">
        <v>23</v>
      </c>
      <c r="C49" s="16" t="s">
        <v>22</v>
      </c>
      <c r="D49" s="44">
        <f>N30</f>
        <v>11710</v>
      </c>
      <c r="E49" s="34"/>
      <c r="F49" s="49"/>
      <c r="G49" s="47"/>
      <c r="H49" s="50"/>
      <c r="I49" s="48"/>
      <c r="J49" s="51"/>
      <c r="K49" s="47"/>
      <c r="L49" s="50"/>
      <c r="M49" s="48"/>
      <c r="N49" s="29"/>
    </row>
    <row r="50" spans="1:14" ht="24.75" customHeight="1">
      <c r="A50" s="14" t="s">
        <v>23</v>
      </c>
      <c r="B50" s="15">
        <v>24</v>
      </c>
      <c r="C50" s="16" t="s">
        <v>22</v>
      </c>
      <c r="D50" s="44">
        <f>N32</f>
        <v>14120</v>
      </c>
      <c r="E50" s="34"/>
      <c r="F50" s="49"/>
      <c r="G50" s="47"/>
      <c r="H50" s="50"/>
      <c r="I50" s="48"/>
      <c r="J50" s="51"/>
      <c r="K50" s="47"/>
      <c r="L50" s="50"/>
      <c r="M50" s="48"/>
      <c r="N50" s="29"/>
    </row>
    <row r="51" spans="1:14" ht="24.75" customHeight="1">
      <c r="A51" s="14" t="s">
        <v>23</v>
      </c>
      <c r="B51" s="15">
        <v>25</v>
      </c>
      <c r="C51" s="16" t="s">
        <v>22</v>
      </c>
      <c r="D51" s="44">
        <f>N34</f>
        <v>11810</v>
      </c>
      <c r="E51" s="34"/>
      <c r="F51" s="49"/>
      <c r="G51" s="47"/>
      <c r="H51" s="50"/>
      <c r="I51" s="48"/>
      <c r="J51" s="51"/>
      <c r="K51" s="47"/>
      <c r="L51" s="50"/>
      <c r="M51" s="48"/>
      <c r="N51" s="29"/>
    </row>
    <row r="52" spans="1:15" ht="24.75" customHeight="1">
      <c r="A52" s="14" t="s">
        <v>23</v>
      </c>
      <c r="B52" s="15">
        <v>26</v>
      </c>
      <c r="C52" s="16" t="s">
        <v>22</v>
      </c>
      <c r="D52" s="44">
        <f>N36</f>
        <v>10132</v>
      </c>
      <c r="E52" s="114"/>
      <c r="F52" s="115"/>
      <c r="G52" s="103"/>
      <c r="H52" s="117"/>
      <c r="I52" s="103"/>
      <c r="J52" s="117"/>
      <c r="K52" s="103"/>
      <c r="L52" s="117"/>
      <c r="M52" s="103"/>
      <c r="N52" s="118"/>
      <c r="O52" s="62"/>
    </row>
    <row r="53" spans="1:14" ht="24.75" customHeight="1" hidden="1">
      <c r="A53" s="14" t="s">
        <v>23</v>
      </c>
      <c r="B53" s="15">
        <v>27</v>
      </c>
      <c r="C53" s="16" t="s">
        <v>22</v>
      </c>
      <c r="D53" s="44">
        <f>N38</f>
        <v>0</v>
      </c>
      <c r="E53" s="114"/>
      <c r="F53" s="115"/>
      <c r="G53" s="103"/>
      <c r="H53" s="117"/>
      <c r="I53" s="103"/>
      <c r="J53" s="117"/>
      <c r="K53" s="103"/>
      <c r="L53" s="117"/>
      <c r="M53" s="103"/>
      <c r="N53" s="118"/>
    </row>
    <row r="55" spans="12:13" ht="13.5">
      <c r="L55" s="62"/>
      <c r="M55" s="62"/>
    </row>
  </sheetData>
  <sheetProtection/>
  <mergeCells count="14">
    <mergeCell ref="A1:C1"/>
    <mergeCell ref="A4:C6"/>
    <mergeCell ref="A18:C19"/>
    <mergeCell ref="D18:E18"/>
    <mergeCell ref="D4:F4"/>
    <mergeCell ref="J4:J5"/>
    <mergeCell ref="A41:C43"/>
    <mergeCell ref="E41:N41"/>
    <mergeCell ref="F42:N43"/>
    <mergeCell ref="M4:N6"/>
    <mergeCell ref="F18:G18"/>
    <mergeCell ref="H18:I18"/>
    <mergeCell ref="J18:K18"/>
    <mergeCell ref="G4:I4"/>
  </mergeCells>
  <printOptions/>
  <pageMargins left="0.65" right="0.56" top="0.76" bottom="0.77" header="0.42" footer="0.37"/>
  <pageSetup fitToHeight="1" fitToWidth="1"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N53"/>
  <sheetViews>
    <sheetView zoomScale="80" zoomScaleNormal="80" zoomScalePageLayoutView="0" workbookViewId="0" topLeftCell="B1">
      <selection activeCell="K10" sqref="K10"/>
    </sheetView>
  </sheetViews>
  <sheetFormatPr defaultColWidth="9.00390625" defaultRowHeight="13.5"/>
  <cols>
    <col min="1" max="1" width="4.875" style="0" bestFit="1" customWidth="1"/>
    <col min="2" max="2" width="3.00390625" style="0" customWidth="1"/>
    <col min="3" max="3" width="4.875" style="0" bestFit="1" customWidth="1"/>
    <col min="6" max="6" width="12.125" style="0" customWidth="1"/>
    <col min="10" max="10" width="8.00390625" style="0" customWidth="1"/>
    <col min="12" max="12" width="10.50390625" style="0" bestFit="1" customWidth="1"/>
    <col min="14" max="14" width="11.375" style="0" customWidth="1"/>
  </cols>
  <sheetData>
    <row r="1" spans="1:11" ht="17.25" customHeight="1">
      <c r="A1" s="213" t="s">
        <v>46</v>
      </c>
      <c r="B1" s="213"/>
      <c r="C1" s="213"/>
      <c r="D1" s="31" t="s">
        <v>82</v>
      </c>
      <c r="E1" s="154" t="s">
        <v>44</v>
      </c>
      <c r="F1" s="32" t="s">
        <v>96</v>
      </c>
      <c r="G1" s="55"/>
      <c r="H1" s="55"/>
      <c r="I1" s="55"/>
      <c r="J1" s="55"/>
      <c r="K1" s="5"/>
    </row>
    <row r="2" ht="7.5" customHeight="1"/>
    <row r="3" ht="6" customHeight="1"/>
    <row r="4" spans="1:14" ht="13.5">
      <c r="A4" s="221" t="s">
        <v>22</v>
      </c>
      <c r="B4" s="221"/>
      <c r="C4" s="221"/>
      <c r="D4" s="213" t="s">
        <v>0</v>
      </c>
      <c r="E4" s="213"/>
      <c r="F4" s="213"/>
      <c r="G4" s="213" t="s">
        <v>12</v>
      </c>
      <c r="H4" s="213"/>
      <c r="I4" s="213"/>
      <c r="J4" s="214" t="s">
        <v>14</v>
      </c>
      <c r="K4" s="3" t="s">
        <v>8</v>
      </c>
      <c r="L4" s="3" t="s">
        <v>10</v>
      </c>
      <c r="M4" s="188" t="s">
        <v>40</v>
      </c>
      <c r="N4" s="190"/>
    </row>
    <row r="5" spans="1:14" ht="13.5">
      <c r="A5" s="221"/>
      <c r="B5" s="221"/>
      <c r="C5" s="221"/>
      <c r="D5" s="3" t="s">
        <v>2</v>
      </c>
      <c r="E5" s="3" t="s">
        <v>4</v>
      </c>
      <c r="F5" s="3" t="s">
        <v>6</v>
      </c>
      <c r="G5" s="3" t="s">
        <v>2</v>
      </c>
      <c r="H5" s="3" t="s">
        <v>4</v>
      </c>
      <c r="I5" s="3" t="s">
        <v>6</v>
      </c>
      <c r="J5" s="215"/>
      <c r="K5" s="2"/>
      <c r="L5" s="2"/>
      <c r="M5" s="216"/>
      <c r="N5" s="217"/>
    </row>
    <row r="6" spans="1:14" ht="14.25" thickBot="1">
      <c r="A6" s="222"/>
      <c r="B6" s="222"/>
      <c r="C6" s="222"/>
      <c r="D6" s="60" t="s">
        <v>16</v>
      </c>
      <c r="E6" s="60" t="s">
        <v>16</v>
      </c>
      <c r="F6" s="60" t="s">
        <v>16</v>
      </c>
      <c r="G6" s="60" t="s">
        <v>16</v>
      </c>
      <c r="H6" s="60" t="s">
        <v>16</v>
      </c>
      <c r="I6" s="60" t="s">
        <v>16</v>
      </c>
      <c r="J6" s="60"/>
      <c r="K6" s="60" t="s">
        <v>18</v>
      </c>
      <c r="L6" s="60" t="s">
        <v>20</v>
      </c>
      <c r="M6" s="191"/>
      <c r="N6" s="193"/>
    </row>
    <row r="7" spans="1:14" ht="24.75" customHeight="1" thickTop="1">
      <c r="A7" s="14" t="s">
        <v>23</v>
      </c>
      <c r="B7" s="15">
        <v>18</v>
      </c>
      <c r="C7" s="16" t="s">
        <v>22</v>
      </c>
      <c r="D7" s="34">
        <v>994</v>
      </c>
      <c r="E7" s="34">
        <v>536</v>
      </c>
      <c r="F7" s="35">
        <f aca="true" t="shared" si="0" ref="F7:F16">D7+E7</f>
        <v>1530</v>
      </c>
      <c r="G7" s="34">
        <v>994</v>
      </c>
      <c r="H7" s="34">
        <v>536</v>
      </c>
      <c r="I7" s="35">
        <f aca="true" t="shared" si="1" ref="I7:I16">G7+H7</f>
        <v>1530</v>
      </c>
      <c r="J7" s="36">
        <f aca="true" t="shared" si="2" ref="J7:J16">G7/D7</f>
        <v>1</v>
      </c>
      <c r="K7" s="34">
        <v>1591</v>
      </c>
      <c r="L7" s="44">
        <f aca="true" t="shared" si="3" ref="L7:L15">K7*1000/G7</f>
        <v>1600.6036217303822</v>
      </c>
      <c r="M7" s="14"/>
      <c r="N7" s="16"/>
    </row>
    <row r="8" spans="1:14" ht="24.75" customHeight="1">
      <c r="A8" s="14" t="s">
        <v>23</v>
      </c>
      <c r="B8" s="15">
        <v>19</v>
      </c>
      <c r="C8" s="16" t="s">
        <v>22</v>
      </c>
      <c r="D8" s="34">
        <v>1058</v>
      </c>
      <c r="E8" s="34">
        <v>600</v>
      </c>
      <c r="F8" s="35">
        <f t="shared" si="0"/>
        <v>1658</v>
      </c>
      <c r="G8" s="34">
        <v>797</v>
      </c>
      <c r="H8" s="34">
        <v>499</v>
      </c>
      <c r="I8" s="35">
        <f t="shared" si="1"/>
        <v>1296</v>
      </c>
      <c r="J8" s="36">
        <f t="shared" si="2"/>
        <v>0.7533081285444234</v>
      </c>
      <c r="K8" s="34">
        <v>1572</v>
      </c>
      <c r="L8" s="44">
        <f t="shared" si="3"/>
        <v>1972.396486825596</v>
      </c>
      <c r="M8" s="14"/>
      <c r="N8" s="16"/>
    </row>
    <row r="9" spans="1:14" ht="24.75" customHeight="1">
      <c r="A9" s="14" t="s">
        <v>23</v>
      </c>
      <c r="B9" s="15">
        <v>20</v>
      </c>
      <c r="C9" s="16" t="s">
        <v>22</v>
      </c>
      <c r="D9" s="34">
        <v>751</v>
      </c>
      <c r="E9" s="34">
        <v>490</v>
      </c>
      <c r="F9" s="35">
        <f t="shared" si="0"/>
        <v>1241</v>
      </c>
      <c r="G9" s="34">
        <v>751</v>
      </c>
      <c r="H9" s="34">
        <v>490</v>
      </c>
      <c r="I9" s="35">
        <v>1480</v>
      </c>
      <c r="J9" s="36">
        <f t="shared" si="2"/>
        <v>1</v>
      </c>
      <c r="K9" s="34">
        <v>1480</v>
      </c>
      <c r="L9" s="44">
        <f t="shared" si="3"/>
        <v>1970.705725699068</v>
      </c>
      <c r="M9" s="14"/>
      <c r="N9" s="16"/>
    </row>
    <row r="10" spans="1:14" ht="24.75" customHeight="1">
      <c r="A10" s="14" t="s">
        <v>23</v>
      </c>
      <c r="B10" s="15">
        <v>21</v>
      </c>
      <c r="C10" s="16" t="s">
        <v>22</v>
      </c>
      <c r="D10" s="34">
        <v>782</v>
      </c>
      <c r="E10" s="34">
        <v>536</v>
      </c>
      <c r="F10" s="35">
        <f t="shared" si="0"/>
        <v>1318</v>
      </c>
      <c r="G10" s="34">
        <v>645</v>
      </c>
      <c r="H10" s="34">
        <v>464</v>
      </c>
      <c r="I10" s="35">
        <f t="shared" si="1"/>
        <v>1109</v>
      </c>
      <c r="J10" s="36">
        <f t="shared" si="2"/>
        <v>0.8248081841432225</v>
      </c>
      <c r="K10" s="34">
        <v>1374</v>
      </c>
      <c r="L10" s="44">
        <f t="shared" si="3"/>
        <v>2130.232558139535</v>
      </c>
      <c r="M10" s="14"/>
      <c r="N10" s="16"/>
    </row>
    <row r="11" spans="1:14" ht="24.75" customHeight="1">
      <c r="A11" s="14" t="s">
        <v>23</v>
      </c>
      <c r="B11" s="15">
        <v>22</v>
      </c>
      <c r="C11" s="16" t="s">
        <v>22</v>
      </c>
      <c r="D11" s="34">
        <v>916</v>
      </c>
      <c r="E11" s="34">
        <v>491</v>
      </c>
      <c r="F11" s="35">
        <f t="shared" si="0"/>
        <v>1407</v>
      </c>
      <c r="G11" s="34">
        <v>634</v>
      </c>
      <c r="H11" s="34">
        <v>361</v>
      </c>
      <c r="I11" s="35">
        <f t="shared" si="1"/>
        <v>995</v>
      </c>
      <c r="J11" s="36">
        <f t="shared" si="2"/>
        <v>0.6921397379912664</v>
      </c>
      <c r="K11" s="34">
        <v>1352</v>
      </c>
      <c r="L11" s="44">
        <f t="shared" si="3"/>
        <v>2132.4921135646687</v>
      </c>
      <c r="M11" s="14"/>
      <c r="N11" s="16"/>
    </row>
    <row r="12" spans="1:14" ht="24.75" customHeight="1">
      <c r="A12" s="14" t="s">
        <v>23</v>
      </c>
      <c r="B12" s="15">
        <v>23</v>
      </c>
      <c r="C12" s="16" t="s">
        <v>22</v>
      </c>
      <c r="D12" s="34">
        <v>611</v>
      </c>
      <c r="E12" s="34">
        <v>404</v>
      </c>
      <c r="F12" s="35">
        <f t="shared" si="0"/>
        <v>1015</v>
      </c>
      <c r="G12" s="34">
        <v>611</v>
      </c>
      <c r="H12" s="34">
        <v>404</v>
      </c>
      <c r="I12" s="35">
        <f t="shared" si="1"/>
        <v>1015</v>
      </c>
      <c r="J12" s="36">
        <f t="shared" si="2"/>
        <v>1</v>
      </c>
      <c r="K12" s="34">
        <v>1222</v>
      </c>
      <c r="L12" s="44">
        <f t="shared" si="3"/>
        <v>2000</v>
      </c>
      <c r="M12" s="14"/>
      <c r="N12" s="16"/>
    </row>
    <row r="13" spans="1:14" ht="24.75" customHeight="1">
      <c r="A13" s="14" t="s">
        <v>23</v>
      </c>
      <c r="B13" s="15">
        <v>24</v>
      </c>
      <c r="C13" s="16" t="s">
        <v>22</v>
      </c>
      <c r="D13" s="34">
        <v>1091</v>
      </c>
      <c r="E13" s="34">
        <v>538</v>
      </c>
      <c r="F13" s="35">
        <f t="shared" si="0"/>
        <v>1629</v>
      </c>
      <c r="G13" s="34">
        <v>680</v>
      </c>
      <c r="H13" s="34">
        <v>383</v>
      </c>
      <c r="I13" s="35">
        <f t="shared" si="1"/>
        <v>1063</v>
      </c>
      <c r="J13" s="36">
        <f t="shared" si="2"/>
        <v>0.6232813932172319</v>
      </c>
      <c r="K13" s="34">
        <v>1300</v>
      </c>
      <c r="L13" s="44">
        <f t="shared" si="3"/>
        <v>1911.764705882353</v>
      </c>
      <c r="M13" s="14"/>
      <c r="N13" s="16"/>
    </row>
    <row r="14" spans="1:14" ht="24.75" customHeight="1">
      <c r="A14" s="14" t="s">
        <v>23</v>
      </c>
      <c r="B14" s="15">
        <v>25</v>
      </c>
      <c r="C14" s="16" t="s">
        <v>22</v>
      </c>
      <c r="D14" s="34">
        <v>607</v>
      </c>
      <c r="E14" s="34">
        <v>274</v>
      </c>
      <c r="F14" s="35">
        <f t="shared" si="0"/>
        <v>881</v>
      </c>
      <c r="G14" s="34">
        <v>607</v>
      </c>
      <c r="H14" s="34">
        <v>274</v>
      </c>
      <c r="I14" s="35">
        <f t="shared" si="1"/>
        <v>881</v>
      </c>
      <c r="J14" s="36">
        <f t="shared" si="2"/>
        <v>1</v>
      </c>
      <c r="K14" s="34">
        <v>1214</v>
      </c>
      <c r="L14" s="44">
        <f t="shared" si="3"/>
        <v>2000</v>
      </c>
      <c r="M14" s="14"/>
      <c r="N14" s="16"/>
    </row>
    <row r="15" spans="1:14" ht="24.75" customHeight="1">
      <c r="A15" s="14" t="s">
        <v>23</v>
      </c>
      <c r="B15" s="15">
        <v>26</v>
      </c>
      <c r="C15" s="16" t="s">
        <v>22</v>
      </c>
      <c r="D15" s="34">
        <v>1163</v>
      </c>
      <c r="E15" s="34">
        <v>739</v>
      </c>
      <c r="F15" s="35">
        <f t="shared" si="0"/>
        <v>1902</v>
      </c>
      <c r="G15" s="34">
        <v>667</v>
      </c>
      <c r="H15" s="34">
        <v>407</v>
      </c>
      <c r="I15" s="35">
        <f t="shared" si="1"/>
        <v>1074</v>
      </c>
      <c r="J15" s="36">
        <f t="shared" si="2"/>
        <v>0.5735167669819432</v>
      </c>
      <c r="K15" s="34">
        <v>1334</v>
      </c>
      <c r="L15" s="44">
        <f t="shared" si="3"/>
        <v>2000</v>
      </c>
      <c r="M15" s="14"/>
      <c r="N15" s="16"/>
    </row>
    <row r="16" spans="1:14" ht="24.75" customHeight="1" hidden="1">
      <c r="A16" s="14" t="s">
        <v>23</v>
      </c>
      <c r="B16" s="15">
        <v>27</v>
      </c>
      <c r="C16" s="16" t="s">
        <v>22</v>
      </c>
      <c r="D16" s="34"/>
      <c r="E16" s="34"/>
      <c r="F16" s="35">
        <f t="shared" si="0"/>
        <v>0</v>
      </c>
      <c r="G16" s="34"/>
      <c r="H16" s="34"/>
      <c r="I16" s="35">
        <f t="shared" si="1"/>
        <v>0</v>
      </c>
      <c r="J16" s="36" t="e">
        <f t="shared" si="2"/>
        <v>#DIV/0!</v>
      </c>
      <c r="K16" s="34"/>
      <c r="L16" s="44" t="e">
        <f>K16*1000/G16</f>
        <v>#DIV/0!</v>
      </c>
      <c r="M16" s="14"/>
      <c r="N16" s="16"/>
    </row>
    <row r="17" spans="1:14" ht="27" customHeight="1">
      <c r="A17" s="71"/>
      <c r="B17" s="71"/>
      <c r="C17" s="71"/>
      <c r="D17" s="72"/>
      <c r="E17" s="72"/>
      <c r="F17" s="73"/>
      <c r="G17" s="72"/>
      <c r="H17" s="72"/>
      <c r="I17" s="73"/>
      <c r="J17" s="74"/>
      <c r="K17" s="72"/>
      <c r="L17" s="75"/>
      <c r="M17" s="71"/>
      <c r="N17" s="71"/>
    </row>
    <row r="18" spans="1:14" ht="26.25" customHeight="1">
      <c r="A18" s="221" t="s">
        <v>22</v>
      </c>
      <c r="B18" s="221"/>
      <c r="C18" s="221"/>
      <c r="D18" s="203" t="s">
        <v>48</v>
      </c>
      <c r="E18" s="204"/>
      <c r="F18" s="203" t="s">
        <v>24</v>
      </c>
      <c r="G18" s="204"/>
      <c r="H18" s="203" t="s">
        <v>26</v>
      </c>
      <c r="I18" s="204"/>
      <c r="J18" s="203" t="s">
        <v>28</v>
      </c>
      <c r="K18" s="204"/>
      <c r="L18" s="3" t="s">
        <v>30</v>
      </c>
      <c r="M18" s="3" t="s">
        <v>32</v>
      </c>
      <c r="N18" s="3" t="s">
        <v>34</v>
      </c>
    </row>
    <row r="19" spans="1:14" ht="14.25" thickBot="1">
      <c r="A19" s="222"/>
      <c r="B19" s="222"/>
      <c r="C19" s="222"/>
      <c r="D19" s="69"/>
      <c r="E19" s="70" t="s">
        <v>18</v>
      </c>
      <c r="F19" s="69"/>
      <c r="G19" s="70" t="s">
        <v>18</v>
      </c>
      <c r="H19" s="69"/>
      <c r="I19" s="70" t="s">
        <v>18</v>
      </c>
      <c r="J19" s="69"/>
      <c r="K19" s="70" t="s">
        <v>18</v>
      </c>
      <c r="L19" s="60" t="s">
        <v>36</v>
      </c>
      <c r="M19" s="60"/>
      <c r="N19" s="60" t="s">
        <v>36</v>
      </c>
    </row>
    <row r="20" spans="1:14" ht="14.25" thickTop="1">
      <c r="A20" s="10" t="s">
        <v>23</v>
      </c>
      <c r="B20" s="11">
        <v>18</v>
      </c>
      <c r="C20" s="12" t="s">
        <v>22</v>
      </c>
      <c r="D20" s="23"/>
      <c r="E20" s="40"/>
      <c r="F20" s="13"/>
      <c r="G20" s="41">
        <f>K7+E20+E21</f>
        <v>1591</v>
      </c>
      <c r="H20" s="23"/>
      <c r="I20" s="40"/>
      <c r="J20" s="13"/>
      <c r="K20" s="41">
        <f>G20+I20+I21</f>
        <v>1591</v>
      </c>
      <c r="L20" s="42">
        <v>1401</v>
      </c>
      <c r="M20" s="43">
        <f>L20/K20</f>
        <v>0.8805782526712759</v>
      </c>
      <c r="N20" s="42">
        <v>1399</v>
      </c>
    </row>
    <row r="21" spans="1:14" ht="13.5">
      <c r="A21" s="7"/>
      <c r="B21" s="8"/>
      <c r="C21" s="9"/>
      <c r="D21" s="24"/>
      <c r="E21" s="37"/>
      <c r="F21" s="6"/>
      <c r="G21" s="38"/>
      <c r="H21" s="24"/>
      <c r="I21" s="37"/>
      <c r="J21" s="6"/>
      <c r="K21" s="38"/>
      <c r="L21" s="39"/>
      <c r="M21" s="4"/>
      <c r="N21" s="39"/>
    </row>
    <row r="22" spans="1:14" ht="13.5">
      <c r="A22" s="10" t="s">
        <v>23</v>
      </c>
      <c r="B22" s="11">
        <v>19</v>
      </c>
      <c r="C22" s="12" t="s">
        <v>22</v>
      </c>
      <c r="D22" s="23"/>
      <c r="E22" s="40"/>
      <c r="F22" s="13"/>
      <c r="G22" s="41">
        <f>K8+E22+E23</f>
        <v>1572</v>
      </c>
      <c r="H22" s="23"/>
      <c r="I22" s="40"/>
      <c r="J22" s="13"/>
      <c r="K22" s="41">
        <f>G22+I22+I23</f>
        <v>1572</v>
      </c>
      <c r="L22" s="42">
        <v>1363</v>
      </c>
      <c r="M22" s="43">
        <f>L22/K22</f>
        <v>0.8670483460559797</v>
      </c>
      <c r="N22" s="42">
        <v>1360</v>
      </c>
    </row>
    <row r="23" spans="1:14" ht="13.5">
      <c r="A23" s="7"/>
      <c r="B23" s="62"/>
      <c r="C23" s="9"/>
      <c r="D23" s="24"/>
      <c r="E23" s="37"/>
      <c r="F23" s="6"/>
      <c r="G23" s="38"/>
      <c r="H23" s="24"/>
      <c r="I23" s="37"/>
      <c r="J23" s="6"/>
      <c r="K23" s="38"/>
      <c r="L23" s="39"/>
      <c r="M23" s="4"/>
      <c r="N23" s="39"/>
    </row>
    <row r="24" spans="1:14" ht="13.5">
      <c r="A24" s="10" t="s">
        <v>23</v>
      </c>
      <c r="B24" s="11">
        <v>20</v>
      </c>
      <c r="C24" s="12" t="s">
        <v>22</v>
      </c>
      <c r="D24" s="23"/>
      <c r="E24" s="40"/>
      <c r="F24" s="13"/>
      <c r="G24" s="41">
        <f>K9+E24+E25</f>
        <v>1480</v>
      </c>
      <c r="H24" s="23"/>
      <c r="I24" s="40"/>
      <c r="J24" s="13"/>
      <c r="K24" s="41">
        <f>G24+I24+I25</f>
        <v>1480</v>
      </c>
      <c r="L24" s="53">
        <v>1395</v>
      </c>
      <c r="M24" s="43">
        <f>L24/K24</f>
        <v>0.9425675675675675</v>
      </c>
      <c r="N24" s="42">
        <v>1363</v>
      </c>
    </row>
    <row r="25" spans="1:14" ht="13.5">
      <c r="A25" s="61"/>
      <c r="B25" s="8"/>
      <c r="C25" s="63"/>
      <c r="D25" s="24"/>
      <c r="E25" s="37"/>
      <c r="F25" s="6"/>
      <c r="G25" s="38"/>
      <c r="H25" s="24"/>
      <c r="I25" s="37"/>
      <c r="J25" s="6"/>
      <c r="K25" s="38"/>
      <c r="L25" s="81"/>
      <c r="M25" s="4"/>
      <c r="N25" s="67"/>
    </row>
    <row r="26" spans="1:14" ht="13.5">
      <c r="A26" s="10" t="s">
        <v>23</v>
      </c>
      <c r="B26" s="11">
        <v>21</v>
      </c>
      <c r="C26" s="12" t="s">
        <v>22</v>
      </c>
      <c r="D26" s="23"/>
      <c r="E26" s="40"/>
      <c r="F26" s="13"/>
      <c r="G26" s="41">
        <f>K10+E26+E27</f>
        <v>1374</v>
      </c>
      <c r="H26" s="23"/>
      <c r="I26" s="54"/>
      <c r="J26" s="13"/>
      <c r="K26" s="41">
        <f>G26+I27</f>
        <v>1374</v>
      </c>
      <c r="L26" s="42">
        <v>1273</v>
      </c>
      <c r="M26" s="43">
        <f>L26/K26</f>
        <v>0.9264919941775837</v>
      </c>
      <c r="N26" s="42">
        <v>1257</v>
      </c>
    </row>
    <row r="27" spans="1:14" ht="13.5">
      <c r="A27" s="7"/>
      <c r="B27" s="62"/>
      <c r="C27" s="9"/>
      <c r="D27" s="24"/>
      <c r="E27" s="37"/>
      <c r="F27" s="6"/>
      <c r="G27" s="38"/>
      <c r="H27" s="24"/>
      <c r="I27" s="37"/>
      <c r="J27" s="6"/>
      <c r="K27" s="38"/>
      <c r="L27" s="4"/>
      <c r="M27" s="4"/>
      <c r="N27" s="4"/>
    </row>
    <row r="28" spans="1:14" ht="13.5">
      <c r="A28" s="10" t="s">
        <v>23</v>
      </c>
      <c r="B28" s="11">
        <v>22</v>
      </c>
      <c r="C28" s="12" t="s">
        <v>22</v>
      </c>
      <c r="D28" s="23"/>
      <c r="E28" s="40"/>
      <c r="F28" s="13"/>
      <c r="G28" s="41">
        <f>K11+E28+E31</f>
        <v>1352</v>
      </c>
      <c r="H28" s="23"/>
      <c r="I28" s="40"/>
      <c r="J28" s="13"/>
      <c r="K28" s="41">
        <f>G28+I31</f>
        <v>1352</v>
      </c>
      <c r="L28" s="53">
        <v>1243</v>
      </c>
      <c r="M28" s="43">
        <f>L28/K28</f>
        <v>0.9193786982248521</v>
      </c>
      <c r="N28" s="42">
        <v>1234</v>
      </c>
    </row>
    <row r="29" spans="1:14" ht="13.5">
      <c r="A29" s="61"/>
      <c r="B29" s="8"/>
      <c r="C29" s="63"/>
      <c r="D29" s="64"/>
      <c r="E29" s="65"/>
      <c r="F29" s="30"/>
      <c r="G29" s="66"/>
      <c r="H29" s="64"/>
      <c r="I29" s="65"/>
      <c r="J29" s="30"/>
      <c r="K29" s="66"/>
      <c r="L29" s="81"/>
      <c r="M29" s="68"/>
      <c r="N29" s="67"/>
    </row>
    <row r="30" spans="1:14" ht="13.5">
      <c r="A30" s="10" t="s">
        <v>23</v>
      </c>
      <c r="B30" s="11">
        <v>23</v>
      </c>
      <c r="C30" s="12" t="s">
        <v>22</v>
      </c>
      <c r="D30" s="23"/>
      <c r="E30" s="40"/>
      <c r="F30" s="13"/>
      <c r="G30" s="41">
        <f>K12+E30+E31</f>
        <v>1222</v>
      </c>
      <c r="H30" s="23"/>
      <c r="I30" s="40"/>
      <c r="J30" s="13"/>
      <c r="K30" s="41">
        <f>G30+I30+I31</f>
        <v>1222</v>
      </c>
      <c r="L30" s="42">
        <v>1136</v>
      </c>
      <c r="M30" s="43">
        <f>L30/K30</f>
        <v>0.9296235679214403</v>
      </c>
      <c r="N30" s="42">
        <v>1123</v>
      </c>
    </row>
    <row r="31" spans="1:14" ht="13.5">
      <c r="A31" s="7"/>
      <c r="B31" s="8"/>
      <c r="C31" s="9"/>
      <c r="D31" s="7"/>
      <c r="E31" s="9"/>
      <c r="F31" s="7"/>
      <c r="G31" s="9"/>
      <c r="H31" s="58"/>
      <c r="I31" s="9"/>
      <c r="J31" s="7"/>
      <c r="K31" s="9"/>
      <c r="L31" s="4"/>
      <c r="M31" s="4"/>
      <c r="N31" s="4"/>
    </row>
    <row r="32" spans="1:14" ht="13.5">
      <c r="A32" s="10" t="s">
        <v>23</v>
      </c>
      <c r="B32" s="11">
        <v>24</v>
      </c>
      <c r="C32" s="12" t="s">
        <v>22</v>
      </c>
      <c r="D32" s="23"/>
      <c r="E32" s="40"/>
      <c r="F32" s="13"/>
      <c r="G32" s="41">
        <f>K13+E32+E35</f>
        <v>1300</v>
      </c>
      <c r="H32" s="23"/>
      <c r="I32" s="40"/>
      <c r="J32" s="13"/>
      <c r="K32" s="41">
        <f>G32+I35</f>
        <v>1300</v>
      </c>
      <c r="L32" s="42">
        <v>1196</v>
      </c>
      <c r="M32" s="43">
        <f>L32/K32</f>
        <v>0.92</v>
      </c>
      <c r="N32" s="42">
        <v>1190</v>
      </c>
    </row>
    <row r="33" spans="1:14" ht="13.5">
      <c r="A33" s="7"/>
      <c r="B33" s="8"/>
      <c r="C33" s="9"/>
      <c r="D33" s="64"/>
      <c r="E33" s="65"/>
      <c r="F33" s="30"/>
      <c r="G33" s="66"/>
      <c r="H33" s="64"/>
      <c r="I33" s="65"/>
      <c r="J33" s="30"/>
      <c r="K33" s="66"/>
      <c r="L33" s="4"/>
      <c r="M33" s="68"/>
      <c r="N33" s="4"/>
    </row>
    <row r="34" spans="1:14" ht="13.5">
      <c r="A34" s="10" t="s">
        <v>23</v>
      </c>
      <c r="B34" s="11">
        <v>25</v>
      </c>
      <c r="C34" s="12" t="s">
        <v>22</v>
      </c>
      <c r="D34" s="23"/>
      <c r="E34" s="40"/>
      <c r="F34" s="13"/>
      <c r="G34" s="41">
        <f>K14+E34+E35</f>
        <v>1214</v>
      </c>
      <c r="H34" s="23"/>
      <c r="I34" s="40"/>
      <c r="J34" s="13"/>
      <c r="K34" s="41">
        <f>G34+I34+I35</f>
        <v>1214</v>
      </c>
      <c r="L34" s="42">
        <v>1123</v>
      </c>
      <c r="M34" s="43">
        <f>L34/K34</f>
        <v>0.9250411861614497</v>
      </c>
      <c r="N34" s="42">
        <v>1115</v>
      </c>
    </row>
    <row r="35" spans="1:14" ht="13.5">
      <c r="A35" s="7"/>
      <c r="B35" s="8"/>
      <c r="C35" s="9"/>
      <c r="D35" s="7"/>
      <c r="E35" s="9"/>
      <c r="F35" s="7"/>
      <c r="G35" s="9"/>
      <c r="H35" s="58"/>
      <c r="I35" s="9"/>
      <c r="J35" s="7"/>
      <c r="K35" s="9"/>
      <c r="L35" s="4"/>
      <c r="M35" s="4"/>
      <c r="N35" s="4"/>
    </row>
    <row r="36" spans="1:14" ht="13.5">
      <c r="A36" s="10" t="s">
        <v>23</v>
      </c>
      <c r="B36" s="11">
        <v>26</v>
      </c>
      <c r="C36" s="12" t="s">
        <v>22</v>
      </c>
      <c r="D36" s="23"/>
      <c r="E36" s="40"/>
      <c r="F36" s="13"/>
      <c r="G36" s="41">
        <f>K15+E37+E38</f>
        <v>1334</v>
      </c>
      <c r="H36" s="23"/>
      <c r="I36" s="40"/>
      <c r="J36" s="13"/>
      <c r="K36" s="41">
        <f>G36+I36+I37</f>
        <v>1334</v>
      </c>
      <c r="L36" s="42">
        <v>1227</v>
      </c>
      <c r="M36" s="43">
        <f>L36/K36</f>
        <v>0.9197901049475262</v>
      </c>
      <c r="N36" s="42">
        <v>1217</v>
      </c>
    </row>
    <row r="37" spans="1:14" ht="13.5">
      <c r="A37" s="7"/>
      <c r="B37" s="8"/>
      <c r="C37" s="9"/>
      <c r="D37" s="7"/>
      <c r="E37" s="9"/>
      <c r="F37" s="7"/>
      <c r="G37" s="9"/>
      <c r="H37" s="58"/>
      <c r="I37" s="9"/>
      <c r="J37" s="7"/>
      <c r="K37" s="9"/>
      <c r="L37" s="4"/>
      <c r="M37" s="178"/>
      <c r="N37" s="4"/>
    </row>
    <row r="38" spans="1:14" ht="13.5" hidden="1">
      <c r="A38" s="10" t="s">
        <v>23</v>
      </c>
      <c r="B38" s="11">
        <v>27</v>
      </c>
      <c r="C38" s="12" t="s">
        <v>22</v>
      </c>
      <c r="D38" s="23"/>
      <c r="E38" s="40"/>
      <c r="F38" s="13"/>
      <c r="G38" s="41">
        <f>K16+E38+E39</f>
        <v>0</v>
      </c>
      <c r="H38" s="23"/>
      <c r="I38" s="40"/>
      <c r="J38" s="13"/>
      <c r="K38" s="41">
        <f>G38+I38+I39</f>
        <v>0</v>
      </c>
      <c r="L38" s="42"/>
      <c r="M38" s="43" t="e">
        <f>L38/K38</f>
        <v>#DIV/0!</v>
      </c>
      <c r="N38" s="42"/>
    </row>
    <row r="39" spans="1:14" ht="13.5" hidden="1">
      <c r="A39" s="7"/>
      <c r="B39" s="8"/>
      <c r="C39" s="9"/>
      <c r="D39" s="7"/>
      <c r="E39" s="9"/>
      <c r="F39" s="7"/>
      <c r="G39" s="9"/>
      <c r="H39" s="58"/>
      <c r="I39" s="9"/>
      <c r="J39" s="7"/>
      <c r="K39" s="9"/>
      <c r="L39" s="4"/>
      <c r="M39" s="4"/>
      <c r="N39" s="4"/>
    </row>
    <row r="40" spans="1:14" ht="26.25" customHeight="1">
      <c r="A40" s="62"/>
      <c r="B40" s="62"/>
      <c r="C40" s="62"/>
      <c r="D40" s="76"/>
      <c r="E40" s="77"/>
      <c r="F40" s="78"/>
      <c r="G40" s="79"/>
      <c r="H40" s="76"/>
      <c r="I40" s="77"/>
      <c r="J40" s="78"/>
      <c r="K40" s="79"/>
      <c r="L40" s="80"/>
      <c r="M40" s="62"/>
      <c r="N40" s="80"/>
    </row>
    <row r="41" spans="1:14" ht="13.5">
      <c r="A41" s="194" t="s">
        <v>22</v>
      </c>
      <c r="B41" s="195"/>
      <c r="C41" s="196"/>
      <c r="D41" s="3" t="s">
        <v>38</v>
      </c>
      <c r="E41" s="210" t="s">
        <v>50</v>
      </c>
      <c r="F41" s="211"/>
      <c r="G41" s="211"/>
      <c r="H41" s="211"/>
      <c r="I41" s="211"/>
      <c r="J41" s="211"/>
      <c r="K41" s="211"/>
      <c r="L41" s="211"/>
      <c r="M41" s="211"/>
      <c r="N41" s="212"/>
    </row>
    <row r="42" spans="1:14" ht="13.5">
      <c r="A42" s="197"/>
      <c r="B42" s="198"/>
      <c r="C42" s="199"/>
      <c r="D42" s="2"/>
      <c r="E42" s="3" t="s">
        <v>39</v>
      </c>
      <c r="F42" s="188" t="s">
        <v>47</v>
      </c>
      <c r="G42" s="189"/>
      <c r="H42" s="189"/>
      <c r="I42" s="189"/>
      <c r="J42" s="189"/>
      <c r="K42" s="189"/>
      <c r="L42" s="189"/>
      <c r="M42" s="189"/>
      <c r="N42" s="190"/>
    </row>
    <row r="43" spans="1:14" ht="14.25" thickBot="1">
      <c r="A43" s="200"/>
      <c r="B43" s="201"/>
      <c r="C43" s="202"/>
      <c r="D43" s="60" t="s">
        <v>36</v>
      </c>
      <c r="E43" s="60" t="s">
        <v>36</v>
      </c>
      <c r="F43" s="191"/>
      <c r="G43" s="192"/>
      <c r="H43" s="192"/>
      <c r="I43" s="192"/>
      <c r="J43" s="192"/>
      <c r="K43" s="192"/>
      <c r="L43" s="192"/>
      <c r="M43" s="192"/>
      <c r="N43" s="193"/>
    </row>
    <row r="44" spans="1:14" ht="24.75" customHeight="1" thickTop="1">
      <c r="A44" s="14" t="s">
        <v>23</v>
      </c>
      <c r="B44" s="15">
        <v>18</v>
      </c>
      <c r="C44" s="16" t="s">
        <v>22</v>
      </c>
      <c r="D44" s="44">
        <f>N20</f>
        <v>1399</v>
      </c>
      <c r="E44" s="34"/>
      <c r="F44" s="49"/>
      <c r="G44" s="56"/>
      <c r="H44" s="50"/>
      <c r="I44" s="57"/>
      <c r="J44" s="51"/>
      <c r="K44" s="56"/>
      <c r="L44" s="50"/>
      <c r="M44" s="57"/>
      <c r="N44" s="29"/>
    </row>
    <row r="45" spans="1:14" ht="24.75" customHeight="1">
      <c r="A45" s="14" t="s">
        <v>23</v>
      </c>
      <c r="B45" s="15">
        <v>19</v>
      </c>
      <c r="C45" s="16" t="s">
        <v>22</v>
      </c>
      <c r="D45" s="44">
        <f>N22</f>
        <v>1360</v>
      </c>
      <c r="E45" s="34"/>
      <c r="F45" s="49"/>
      <c r="G45" s="56"/>
      <c r="H45" s="50"/>
      <c r="I45" s="57"/>
      <c r="J45" s="51"/>
      <c r="K45" s="56"/>
      <c r="L45" s="50"/>
      <c r="M45" s="57"/>
      <c r="N45" s="29"/>
    </row>
    <row r="46" spans="1:14" ht="24.75" customHeight="1">
      <c r="A46" s="14" t="s">
        <v>23</v>
      </c>
      <c r="B46" s="15">
        <v>20</v>
      </c>
      <c r="C46" s="16" t="s">
        <v>22</v>
      </c>
      <c r="D46" s="44">
        <f>N24</f>
        <v>1363</v>
      </c>
      <c r="E46" s="34"/>
      <c r="F46" s="49"/>
      <c r="G46" s="56"/>
      <c r="H46" s="50"/>
      <c r="I46" s="57"/>
      <c r="J46" s="51"/>
      <c r="K46" s="56"/>
      <c r="L46" s="50"/>
      <c r="M46" s="57"/>
      <c r="N46" s="29"/>
    </row>
    <row r="47" spans="1:14" ht="24.75" customHeight="1">
      <c r="A47" s="14" t="s">
        <v>23</v>
      </c>
      <c r="B47" s="15">
        <v>21</v>
      </c>
      <c r="C47" s="16" t="s">
        <v>22</v>
      </c>
      <c r="D47" s="44">
        <f>N26</f>
        <v>1257</v>
      </c>
      <c r="E47" s="34"/>
      <c r="F47" s="49"/>
      <c r="G47" s="56"/>
      <c r="H47" s="50"/>
      <c r="I47" s="57"/>
      <c r="J47" s="51"/>
      <c r="K47" s="56"/>
      <c r="L47" s="50"/>
      <c r="M47" s="57"/>
      <c r="N47" s="29"/>
    </row>
    <row r="48" spans="1:14" ht="24.75" customHeight="1">
      <c r="A48" s="14" t="s">
        <v>23</v>
      </c>
      <c r="B48" s="15">
        <v>22</v>
      </c>
      <c r="C48" s="16" t="s">
        <v>22</v>
      </c>
      <c r="D48" s="44">
        <f>N28</f>
        <v>1234</v>
      </c>
      <c r="E48" s="34"/>
      <c r="F48" s="49"/>
      <c r="G48" s="56"/>
      <c r="H48" s="50"/>
      <c r="I48" s="57"/>
      <c r="J48" s="51"/>
      <c r="K48" s="56"/>
      <c r="L48" s="50"/>
      <c r="M48" s="57"/>
      <c r="N48" s="29"/>
    </row>
    <row r="49" spans="1:14" ht="24.75" customHeight="1">
      <c r="A49" s="14" t="s">
        <v>23</v>
      </c>
      <c r="B49" s="15">
        <v>23</v>
      </c>
      <c r="C49" s="16" t="s">
        <v>22</v>
      </c>
      <c r="D49" s="44">
        <f>N30</f>
        <v>1123</v>
      </c>
      <c r="E49" s="34"/>
      <c r="F49" s="49"/>
      <c r="G49" s="56"/>
      <c r="H49" s="50"/>
      <c r="I49" s="57"/>
      <c r="J49" s="51"/>
      <c r="K49" s="56"/>
      <c r="L49" s="50"/>
      <c r="M49" s="57"/>
      <c r="N49" s="29"/>
    </row>
    <row r="50" spans="1:14" ht="24.75" customHeight="1">
      <c r="A50" s="14" t="s">
        <v>23</v>
      </c>
      <c r="B50" s="15">
        <v>24</v>
      </c>
      <c r="C50" s="16" t="s">
        <v>22</v>
      </c>
      <c r="D50" s="44">
        <f>N32</f>
        <v>1190</v>
      </c>
      <c r="E50" s="34"/>
      <c r="F50" s="49"/>
      <c r="G50" s="56"/>
      <c r="H50" s="50"/>
      <c r="I50" s="57"/>
      <c r="J50" s="51"/>
      <c r="K50" s="56"/>
      <c r="L50" s="50"/>
      <c r="M50" s="57"/>
      <c r="N50" s="29"/>
    </row>
    <row r="51" spans="1:14" ht="24" customHeight="1">
      <c r="A51" s="14" t="s">
        <v>23</v>
      </c>
      <c r="B51" s="15">
        <v>25</v>
      </c>
      <c r="C51" s="16" t="s">
        <v>22</v>
      </c>
      <c r="D51" s="44">
        <f>N34</f>
        <v>1115</v>
      </c>
      <c r="E51" s="34"/>
      <c r="F51" s="49"/>
      <c r="G51" s="47"/>
      <c r="H51" s="50"/>
      <c r="I51" s="48"/>
      <c r="J51" s="51"/>
      <c r="K51" s="47"/>
      <c r="L51" s="50"/>
      <c r="M51" s="48"/>
      <c r="N51" s="29"/>
    </row>
    <row r="52" spans="1:14" ht="24.75" customHeight="1">
      <c r="A52" s="14" t="s">
        <v>23</v>
      </c>
      <c r="B52" s="15">
        <v>26</v>
      </c>
      <c r="C52" s="16" t="s">
        <v>22</v>
      </c>
      <c r="D52" s="44">
        <f>N36</f>
        <v>1217</v>
      </c>
      <c r="E52" s="34"/>
      <c r="F52" s="49"/>
      <c r="G52" s="47"/>
      <c r="H52" s="50"/>
      <c r="I52" s="48"/>
      <c r="J52" s="51"/>
      <c r="K52" s="47"/>
      <c r="L52" s="50"/>
      <c r="M52" s="48"/>
      <c r="N52" s="29"/>
    </row>
    <row r="53" spans="1:14" ht="24.75" customHeight="1" hidden="1">
      <c r="A53" s="14" t="s">
        <v>23</v>
      </c>
      <c r="B53" s="15">
        <v>27</v>
      </c>
      <c r="C53" s="16" t="s">
        <v>22</v>
      </c>
      <c r="D53" s="44">
        <f>N38</f>
        <v>0</v>
      </c>
      <c r="E53" s="34"/>
      <c r="F53" s="49"/>
      <c r="G53" s="47"/>
      <c r="H53" s="50"/>
      <c r="I53" s="48"/>
      <c r="J53" s="51"/>
      <c r="K53" s="47"/>
      <c r="L53" s="50"/>
      <c r="M53" s="48"/>
      <c r="N53" s="29"/>
    </row>
  </sheetData>
  <sheetProtection/>
  <mergeCells count="14">
    <mergeCell ref="J18:K18"/>
    <mergeCell ref="M4:N6"/>
    <mergeCell ref="A1:C1"/>
    <mergeCell ref="A4:C6"/>
    <mergeCell ref="A41:C43"/>
    <mergeCell ref="E41:N41"/>
    <mergeCell ref="F42:N43"/>
    <mergeCell ref="D4:F4"/>
    <mergeCell ref="G4:I4"/>
    <mergeCell ref="J4:J5"/>
    <mergeCell ref="A18:C19"/>
    <mergeCell ref="D18:E18"/>
    <mergeCell ref="F18:G18"/>
    <mergeCell ref="H18:I18"/>
  </mergeCells>
  <printOptions/>
  <pageMargins left="0.65" right="0.56" top="0.76" bottom="0.77" header="0.42" footer="0.37"/>
  <pageSetup fitToHeight="1" fitToWidth="1"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3"/>
  <sheetViews>
    <sheetView zoomScale="80" zoomScaleNormal="80" zoomScalePageLayoutView="0" workbookViewId="0" topLeftCell="B20">
      <selection activeCell="Q37" sqref="Q37"/>
    </sheetView>
  </sheetViews>
  <sheetFormatPr defaultColWidth="9.00390625" defaultRowHeight="13.5"/>
  <cols>
    <col min="1" max="1" width="4.875" style="0" bestFit="1" customWidth="1"/>
    <col min="2" max="2" width="3.00390625" style="0" customWidth="1"/>
    <col min="3" max="3" width="4.875" style="0" bestFit="1" customWidth="1"/>
    <col min="6" max="6" width="10.50390625" style="0" bestFit="1" customWidth="1"/>
    <col min="9" max="9" width="9.625" style="0" bestFit="1" customWidth="1"/>
    <col min="10" max="10" width="8.00390625" style="0" customWidth="1"/>
    <col min="12" max="12" width="10.50390625" style="0" bestFit="1" customWidth="1"/>
    <col min="14" max="14" width="11.375" style="0" customWidth="1"/>
  </cols>
  <sheetData>
    <row r="1" spans="1:7" ht="17.25" customHeight="1">
      <c r="A1" s="213" t="s">
        <v>46</v>
      </c>
      <c r="B1" s="213"/>
      <c r="C1" s="213"/>
      <c r="D1" s="31" t="s">
        <v>61</v>
      </c>
      <c r="E1" s="1" t="s">
        <v>44</v>
      </c>
      <c r="F1" s="32" t="s">
        <v>65</v>
      </c>
      <c r="G1" s="5" t="s">
        <v>42</v>
      </c>
    </row>
    <row r="2" ht="7.5" customHeight="1"/>
    <row r="3" ht="6" customHeight="1"/>
    <row r="4" spans="1:14" ht="13.5">
      <c r="A4" s="221" t="s">
        <v>22</v>
      </c>
      <c r="B4" s="221"/>
      <c r="C4" s="221"/>
      <c r="D4" s="213" t="s">
        <v>0</v>
      </c>
      <c r="E4" s="213"/>
      <c r="F4" s="213"/>
      <c r="G4" s="213" t="s">
        <v>12</v>
      </c>
      <c r="H4" s="213"/>
      <c r="I4" s="213"/>
      <c r="J4" s="214" t="s">
        <v>14</v>
      </c>
      <c r="K4" s="3" t="s">
        <v>8</v>
      </c>
      <c r="L4" s="3" t="s">
        <v>10</v>
      </c>
      <c r="M4" s="188" t="s">
        <v>40</v>
      </c>
      <c r="N4" s="190"/>
    </row>
    <row r="5" spans="1:14" ht="13.5">
      <c r="A5" s="221"/>
      <c r="B5" s="221"/>
      <c r="C5" s="221"/>
      <c r="D5" s="3" t="s">
        <v>2</v>
      </c>
      <c r="E5" s="3" t="s">
        <v>4</v>
      </c>
      <c r="F5" s="3" t="s">
        <v>6</v>
      </c>
      <c r="G5" s="3" t="s">
        <v>2</v>
      </c>
      <c r="H5" s="3" t="s">
        <v>4</v>
      </c>
      <c r="I5" s="3" t="s">
        <v>6</v>
      </c>
      <c r="J5" s="215"/>
      <c r="K5" s="2"/>
      <c r="L5" s="2"/>
      <c r="M5" s="216"/>
      <c r="N5" s="217"/>
    </row>
    <row r="6" spans="1:14" ht="14.25" thickBot="1">
      <c r="A6" s="222"/>
      <c r="B6" s="222"/>
      <c r="C6" s="222"/>
      <c r="D6" s="60" t="s">
        <v>16</v>
      </c>
      <c r="E6" s="60" t="s">
        <v>16</v>
      </c>
      <c r="F6" s="60" t="s">
        <v>16</v>
      </c>
      <c r="G6" s="60" t="s">
        <v>16</v>
      </c>
      <c r="H6" s="60" t="s">
        <v>16</v>
      </c>
      <c r="I6" s="60" t="s">
        <v>16</v>
      </c>
      <c r="J6" s="60"/>
      <c r="K6" s="60" t="s">
        <v>18</v>
      </c>
      <c r="L6" s="60" t="s">
        <v>20</v>
      </c>
      <c r="M6" s="191"/>
      <c r="N6" s="193"/>
    </row>
    <row r="7" spans="1:14" ht="24.75" customHeight="1" thickTop="1">
      <c r="A7" s="14" t="s">
        <v>23</v>
      </c>
      <c r="B7" s="15">
        <v>18</v>
      </c>
      <c r="C7" s="16" t="s">
        <v>22</v>
      </c>
      <c r="D7" s="34">
        <v>71476</v>
      </c>
      <c r="E7" s="34">
        <v>60634</v>
      </c>
      <c r="F7" s="35">
        <f aca="true" t="shared" si="0" ref="F7:F16">D7+E7</f>
        <v>132110</v>
      </c>
      <c r="G7" s="34">
        <v>24488</v>
      </c>
      <c r="H7" s="34">
        <v>7773</v>
      </c>
      <c r="I7" s="35">
        <f aca="true" t="shared" si="1" ref="I7:I16">G7+H7</f>
        <v>32261</v>
      </c>
      <c r="J7" s="36">
        <f aca="true" t="shared" si="2" ref="J7:J16">G7/D7</f>
        <v>0.34260451060495833</v>
      </c>
      <c r="K7" s="166">
        <v>49089</v>
      </c>
      <c r="L7" s="44">
        <f aca="true" t="shared" si="3" ref="L7:L16">K7*1000/G7</f>
        <v>2004.6145050637047</v>
      </c>
      <c r="M7" s="14"/>
      <c r="N7" s="16"/>
    </row>
    <row r="8" spans="1:14" ht="24.75" customHeight="1">
      <c r="A8" s="14" t="s">
        <v>23</v>
      </c>
      <c r="B8" s="15">
        <v>19</v>
      </c>
      <c r="C8" s="16" t="s">
        <v>22</v>
      </c>
      <c r="D8" s="34">
        <v>83135</v>
      </c>
      <c r="E8" s="34">
        <v>60696</v>
      </c>
      <c r="F8" s="167">
        <f t="shared" si="0"/>
        <v>143831</v>
      </c>
      <c r="G8" s="106">
        <v>20253</v>
      </c>
      <c r="H8" s="106">
        <v>5459</v>
      </c>
      <c r="I8" s="35">
        <f t="shared" si="1"/>
        <v>25712</v>
      </c>
      <c r="J8" s="36">
        <f t="shared" si="2"/>
        <v>0.24361580561736934</v>
      </c>
      <c r="K8" s="166">
        <v>43871</v>
      </c>
      <c r="L8" s="44">
        <f t="shared" si="3"/>
        <v>2166.148224954328</v>
      </c>
      <c r="M8" s="14"/>
      <c r="N8" s="16"/>
    </row>
    <row r="9" spans="1:14" ht="24.75" customHeight="1">
      <c r="A9" s="14" t="s">
        <v>23</v>
      </c>
      <c r="B9" s="15">
        <v>20</v>
      </c>
      <c r="C9" s="16" t="s">
        <v>22</v>
      </c>
      <c r="D9" s="34">
        <v>24305</v>
      </c>
      <c r="E9" s="34">
        <v>20257</v>
      </c>
      <c r="F9" s="35">
        <f t="shared" si="0"/>
        <v>44562</v>
      </c>
      <c r="G9" s="34">
        <v>21675</v>
      </c>
      <c r="H9" s="34">
        <v>7432</v>
      </c>
      <c r="I9" s="35">
        <f t="shared" si="1"/>
        <v>29107</v>
      </c>
      <c r="J9" s="36">
        <f t="shared" si="2"/>
        <v>0.8917918123842831</v>
      </c>
      <c r="K9" s="34">
        <v>47248</v>
      </c>
      <c r="L9" s="44">
        <f t="shared" si="3"/>
        <v>2179.838523644752</v>
      </c>
      <c r="M9" s="14"/>
      <c r="N9" s="16"/>
    </row>
    <row r="10" spans="1:14" ht="24.75" customHeight="1">
      <c r="A10" s="14" t="s">
        <v>23</v>
      </c>
      <c r="B10" s="15">
        <v>21</v>
      </c>
      <c r="C10" s="16" t="s">
        <v>22</v>
      </c>
      <c r="D10" s="34">
        <v>49298</v>
      </c>
      <c r="E10" s="34">
        <v>45374</v>
      </c>
      <c r="F10" s="35">
        <f t="shared" si="0"/>
        <v>94672</v>
      </c>
      <c r="G10" s="34">
        <v>18161</v>
      </c>
      <c r="H10" s="34">
        <v>4702</v>
      </c>
      <c r="I10" s="35">
        <f t="shared" si="1"/>
        <v>22863</v>
      </c>
      <c r="J10" s="36">
        <f t="shared" si="2"/>
        <v>0.36839222686518724</v>
      </c>
      <c r="K10" s="186">
        <v>42800</v>
      </c>
      <c r="L10" s="44">
        <f t="shared" si="3"/>
        <v>2356.6984196905455</v>
      </c>
      <c r="M10" s="14"/>
      <c r="N10" s="16"/>
    </row>
    <row r="11" spans="1:14" ht="24.75" customHeight="1">
      <c r="A11" s="14" t="s">
        <v>23</v>
      </c>
      <c r="B11" s="15">
        <v>22</v>
      </c>
      <c r="C11" s="16" t="s">
        <v>22</v>
      </c>
      <c r="D11" s="34">
        <v>25893</v>
      </c>
      <c r="E11" s="34">
        <v>22192</v>
      </c>
      <c r="F11" s="35">
        <f t="shared" si="0"/>
        <v>48085</v>
      </c>
      <c r="G11" s="34">
        <v>21619</v>
      </c>
      <c r="H11" s="34">
        <v>5030</v>
      </c>
      <c r="I11" s="35">
        <f t="shared" si="1"/>
        <v>26649</v>
      </c>
      <c r="J11" s="36">
        <f t="shared" si="2"/>
        <v>0.8349360831112655</v>
      </c>
      <c r="K11" s="34">
        <v>52500</v>
      </c>
      <c r="L11" s="44">
        <f t="shared" si="3"/>
        <v>2428.4194458578104</v>
      </c>
      <c r="M11" s="14"/>
      <c r="N11" s="16"/>
    </row>
    <row r="12" spans="1:14" ht="24.75" customHeight="1">
      <c r="A12" s="14" t="s">
        <v>23</v>
      </c>
      <c r="B12" s="15">
        <v>23</v>
      </c>
      <c r="C12" s="16" t="s">
        <v>22</v>
      </c>
      <c r="D12" s="34">
        <v>32631</v>
      </c>
      <c r="E12" s="34">
        <v>34834</v>
      </c>
      <c r="F12" s="35">
        <f t="shared" si="0"/>
        <v>67465</v>
      </c>
      <c r="G12" s="34">
        <v>22115</v>
      </c>
      <c r="H12" s="34">
        <v>4853</v>
      </c>
      <c r="I12" s="35">
        <f t="shared" si="1"/>
        <v>26968</v>
      </c>
      <c r="J12" s="36">
        <f t="shared" si="2"/>
        <v>0.6777297661732709</v>
      </c>
      <c r="K12" s="34">
        <v>53200</v>
      </c>
      <c r="L12" s="44">
        <f t="shared" si="3"/>
        <v>2405.6070540357223</v>
      </c>
      <c r="M12" s="14"/>
      <c r="N12" s="16"/>
    </row>
    <row r="13" spans="1:14" ht="24.75" customHeight="1">
      <c r="A13" s="14" t="s">
        <v>91</v>
      </c>
      <c r="B13" s="15">
        <v>24</v>
      </c>
      <c r="C13" s="16" t="s">
        <v>93</v>
      </c>
      <c r="D13" s="34">
        <v>67466</v>
      </c>
      <c r="E13" s="34">
        <v>69830</v>
      </c>
      <c r="F13" s="35">
        <f t="shared" si="0"/>
        <v>137296</v>
      </c>
      <c r="G13" s="34">
        <v>20271</v>
      </c>
      <c r="H13" s="34">
        <v>5068</v>
      </c>
      <c r="I13" s="35">
        <f t="shared" si="1"/>
        <v>25339</v>
      </c>
      <c r="J13" s="36">
        <f t="shared" si="2"/>
        <v>0.3004624551626004</v>
      </c>
      <c r="K13" s="34">
        <v>48522</v>
      </c>
      <c r="L13" s="44">
        <f t="shared" si="3"/>
        <v>2393.665828030191</v>
      </c>
      <c r="M13" s="14"/>
      <c r="N13" s="16"/>
    </row>
    <row r="14" spans="1:14" ht="24.75" customHeight="1">
      <c r="A14" s="14" t="s">
        <v>91</v>
      </c>
      <c r="B14" s="15">
        <v>25</v>
      </c>
      <c r="C14" s="16" t="s">
        <v>93</v>
      </c>
      <c r="D14" s="18">
        <v>39676</v>
      </c>
      <c r="E14" s="18">
        <v>26113</v>
      </c>
      <c r="F14" s="35">
        <f t="shared" si="0"/>
        <v>65789</v>
      </c>
      <c r="G14" s="18">
        <v>18978</v>
      </c>
      <c r="H14" s="18">
        <v>6126</v>
      </c>
      <c r="I14" s="35">
        <f t="shared" si="1"/>
        <v>25104</v>
      </c>
      <c r="J14" s="36">
        <f t="shared" si="2"/>
        <v>0.4783244278657123</v>
      </c>
      <c r="K14" s="18">
        <v>44898</v>
      </c>
      <c r="L14" s="44">
        <f t="shared" si="3"/>
        <v>2365.791969649067</v>
      </c>
      <c r="M14" s="14"/>
      <c r="N14" s="16"/>
    </row>
    <row r="15" spans="1:14" ht="24.75" customHeight="1">
      <c r="A15" s="14" t="s">
        <v>91</v>
      </c>
      <c r="B15" s="15">
        <v>26</v>
      </c>
      <c r="C15" s="16" t="s">
        <v>93</v>
      </c>
      <c r="D15" s="18">
        <v>22495</v>
      </c>
      <c r="E15" s="18">
        <v>28760</v>
      </c>
      <c r="F15" s="18">
        <f t="shared" si="0"/>
        <v>51255</v>
      </c>
      <c r="G15" s="18">
        <v>16581</v>
      </c>
      <c r="H15" s="18">
        <v>5368</v>
      </c>
      <c r="I15" s="35">
        <f t="shared" si="1"/>
        <v>21949</v>
      </c>
      <c r="J15" s="36">
        <f t="shared" si="2"/>
        <v>0.7370971326961547</v>
      </c>
      <c r="K15" s="18">
        <v>39144</v>
      </c>
      <c r="L15" s="18">
        <f t="shared" si="3"/>
        <v>2360.7743803148182</v>
      </c>
      <c r="M15" s="115"/>
      <c r="N15" s="5"/>
    </row>
    <row r="16" spans="1:14" ht="24" customHeight="1" hidden="1">
      <c r="A16" s="14" t="s">
        <v>91</v>
      </c>
      <c r="B16" s="15">
        <v>27</v>
      </c>
      <c r="C16" s="16" t="s">
        <v>93</v>
      </c>
      <c r="D16" s="18"/>
      <c r="E16" s="18"/>
      <c r="F16" s="18">
        <f t="shared" si="0"/>
        <v>0</v>
      </c>
      <c r="G16" s="158"/>
      <c r="H16" s="158"/>
      <c r="I16" s="35">
        <f t="shared" si="1"/>
        <v>0</v>
      </c>
      <c r="J16" s="36" t="e">
        <f t="shared" si="2"/>
        <v>#DIV/0!</v>
      </c>
      <c r="K16" s="18"/>
      <c r="L16" s="18" t="e">
        <f t="shared" si="3"/>
        <v>#DIV/0!</v>
      </c>
      <c r="M16" s="115"/>
      <c r="N16" s="5"/>
    </row>
    <row r="17" spans="1:3" ht="26.25" customHeight="1">
      <c r="A17" s="71"/>
      <c r="B17" s="71"/>
      <c r="C17" s="71"/>
    </row>
    <row r="18" spans="1:14" ht="13.5">
      <c r="A18" s="221" t="s">
        <v>22</v>
      </c>
      <c r="B18" s="221"/>
      <c r="C18" s="221"/>
      <c r="D18" s="203" t="s">
        <v>48</v>
      </c>
      <c r="E18" s="204"/>
      <c r="F18" s="203" t="s">
        <v>24</v>
      </c>
      <c r="G18" s="204"/>
      <c r="H18" s="203" t="s">
        <v>26</v>
      </c>
      <c r="I18" s="204"/>
      <c r="J18" s="203" t="s">
        <v>28</v>
      </c>
      <c r="K18" s="204"/>
      <c r="L18" s="3" t="s">
        <v>30</v>
      </c>
      <c r="M18" s="3" t="s">
        <v>32</v>
      </c>
      <c r="N18" s="3" t="s">
        <v>34</v>
      </c>
    </row>
    <row r="19" spans="1:14" ht="14.25" thickBot="1">
      <c r="A19" s="222"/>
      <c r="B19" s="222"/>
      <c r="C19" s="222"/>
      <c r="D19" s="69"/>
      <c r="E19" s="70" t="s">
        <v>18</v>
      </c>
      <c r="F19" s="69"/>
      <c r="G19" s="70" t="s">
        <v>18</v>
      </c>
      <c r="H19" s="69"/>
      <c r="I19" s="70" t="s">
        <v>18</v>
      </c>
      <c r="J19" s="69"/>
      <c r="K19" s="70" t="s">
        <v>18</v>
      </c>
      <c r="L19" s="60" t="s">
        <v>36</v>
      </c>
      <c r="M19" s="60"/>
      <c r="N19" s="60" t="s">
        <v>36</v>
      </c>
    </row>
    <row r="20" spans="1:14" ht="14.25" thickTop="1">
      <c r="A20" s="10" t="s">
        <v>23</v>
      </c>
      <c r="B20" s="11">
        <v>18</v>
      </c>
      <c r="C20" s="12" t="s">
        <v>22</v>
      </c>
      <c r="D20" s="23"/>
      <c r="E20" s="40"/>
      <c r="F20" s="13"/>
      <c r="G20" s="41">
        <f>K7+E20+E21</f>
        <v>49089</v>
      </c>
      <c r="H20" s="23"/>
      <c r="I20" s="40">
        <v>-8000</v>
      </c>
      <c r="J20" s="13"/>
      <c r="K20" s="41">
        <f>G20+I20+I21</f>
        <v>41089</v>
      </c>
      <c r="L20" s="42">
        <v>36719</v>
      </c>
      <c r="M20" s="43">
        <f>L20/K20</f>
        <v>0.8936455012290394</v>
      </c>
      <c r="N20" s="42">
        <v>35151</v>
      </c>
    </row>
    <row r="21" spans="1:14" ht="13.5">
      <c r="A21" s="7"/>
      <c r="B21" s="8"/>
      <c r="C21" s="9"/>
      <c r="D21" s="24"/>
      <c r="E21" s="37"/>
      <c r="F21" s="6"/>
      <c r="G21" s="38"/>
      <c r="H21" s="24"/>
      <c r="I21" s="37"/>
      <c r="J21" s="6"/>
      <c r="K21" s="38"/>
      <c r="L21" s="39"/>
      <c r="M21" s="4"/>
      <c r="N21" s="39"/>
    </row>
    <row r="22" spans="1:14" ht="13.5">
      <c r="A22" s="10" t="s">
        <v>23</v>
      </c>
      <c r="B22" s="11">
        <v>19</v>
      </c>
      <c r="C22" s="12" t="s">
        <v>22</v>
      </c>
      <c r="D22" s="23"/>
      <c r="E22" s="40"/>
      <c r="F22" s="13"/>
      <c r="G22" s="41">
        <f>K8+E22+E23</f>
        <v>43871</v>
      </c>
      <c r="H22" s="23"/>
      <c r="I22" s="40">
        <v>-12900</v>
      </c>
      <c r="J22" s="13"/>
      <c r="K22" s="41">
        <f>G22+I22+I23</f>
        <v>30971</v>
      </c>
      <c r="L22" s="42">
        <v>28718</v>
      </c>
      <c r="M22" s="43">
        <f>L22/K22</f>
        <v>0.9272545284298215</v>
      </c>
      <c r="N22" s="42">
        <v>26869</v>
      </c>
    </row>
    <row r="23" spans="1:14" ht="13.5">
      <c r="A23" s="7"/>
      <c r="B23" s="62"/>
      <c r="C23" s="9"/>
      <c r="D23" s="24"/>
      <c r="E23" s="37"/>
      <c r="F23" s="6"/>
      <c r="G23" s="38"/>
      <c r="H23" s="24"/>
      <c r="I23" s="37"/>
      <c r="J23" s="6"/>
      <c r="K23" s="38"/>
      <c r="L23" s="39"/>
      <c r="M23" s="4"/>
      <c r="N23" s="39"/>
    </row>
    <row r="24" spans="1:14" ht="13.5">
      <c r="A24" s="10" t="s">
        <v>23</v>
      </c>
      <c r="B24" s="11">
        <v>20</v>
      </c>
      <c r="C24" s="12" t="s">
        <v>22</v>
      </c>
      <c r="D24" s="23"/>
      <c r="E24" s="40"/>
      <c r="F24" s="13"/>
      <c r="G24" s="41">
        <f>K9+E24+E25</f>
        <v>47248</v>
      </c>
      <c r="H24" s="23"/>
      <c r="I24" s="40">
        <v>-11460</v>
      </c>
      <c r="J24" s="13"/>
      <c r="K24" s="41">
        <f>G24+I24+I25</f>
        <v>35788</v>
      </c>
      <c r="L24" s="42">
        <v>32775</v>
      </c>
      <c r="M24" s="43">
        <f>L24/K24</f>
        <v>0.9158097686375322</v>
      </c>
      <c r="N24" s="42">
        <v>31604</v>
      </c>
    </row>
    <row r="25" spans="1:14" ht="13.5">
      <c r="A25" s="61"/>
      <c r="B25" s="8"/>
      <c r="C25" s="63"/>
      <c r="D25" s="24"/>
      <c r="E25" s="37"/>
      <c r="F25" s="6"/>
      <c r="G25" s="38"/>
      <c r="H25" s="24"/>
      <c r="I25" s="37"/>
      <c r="J25" s="6"/>
      <c r="K25" s="38"/>
      <c r="L25" s="39"/>
      <c r="M25" s="4"/>
      <c r="N25" s="39"/>
    </row>
    <row r="26" spans="1:14" ht="13.5">
      <c r="A26" s="10" t="s">
        <v>23</v>
      </c>
      <c r="B26" s="11">
        <v>21</v>
      </c>
      <c r="C26" s="12" t="s">
        <v>22</v>
      </c>
      <c r="D26" s="23"/>
      <c r="E26" s="40"/>
      <c r="F26" s="13"/>
      <c r="G26" s="41">
        <f>K10+E26+E27</f>
        <v>42800</v>
      </c>
      <c r="I26" s="40">
        <v>-6200</v>
      </c>
      <c r="J26" s="13"/>
      <c r="K26" s="41">
        <f>G26+I26+I27</f>
        <v>36600</v>
      </c>
      <c r="L26" s="42">
        <v>33339</v>
      </c>
      <c r="M26" s="43">
        <f>L26/K26</f>
        <v>0.9109016393442623</v>
      </c>
      <c r="N26" s="42">
        <v>33081</v>
      </c>
    </row>
    <row r="27" spans="1:14" ht="13.5">
      <c r="A27" s="7"/>
      <c r="B27" s="62"/>
      <c r="C27" s="9"/>
      <c r="D27" s="24"/>
      <c r="E27" s="37"/>
      <c r="F27" s="6"/>
      <c r="G27" s="38"/>
      <c r="H27" s="88"/>
      <c r="I27" s="37"/>
      <c r="J27" s="6"/>
      <c r="K27" s="38"/>
      <c r="L27" s="4"/>
      <c r="M27" s="4"/>
      <c r="N27" s="4"/>
    </row>
    <row r="28" spans="1:14" ht="13.5">
      <c r="A28" s="10" t="s">
        <v>23</v>
      </c>
      <c r="B28" s="11">
        <v>22</v>
      </c>
      <c r="C28" s="12" t="s">
        <v>22</v>
      </c>
      <c r="D28" s="23"/>
      <c r="E28" s="40"/>
      <c r="F28" s="13"/>
      <c r="G28" s="41">
        <f>K11+E28+E29</f>
        <v>52500</v>
      </c>
      <c r="H28" s="23"/>
      <c r="I28" s="40">
        <v>-17800</v>
      </c>
      <c r="J28" s="13"/>
      <c r="K28" s="41">
        <f>G28+I28+I29</f>
        <v>34700</v>
      </c>
      <c r="L28" s="42">
        <v>32204</v>
      </c>
      <c r="M28" s="43">
        <f>L28/K28</f>
        <v>0.9280691642651296</v>
      </c>
      <c r="N28" s="42">
        <v>32052</v>
      </c>
    </row>
    <row r="29" spans="1:14" ht="13.5">
      <c r="A29" s="61"/>
      <c r="B29" s="8"/>
      <c r="C29" s="63"/>
      <c r="D29" s="7"/>
      <c r="E29" s="9"/>
      <c r="F29" s="6"/>
      <c r="G29" s="38"/>
      <c r="H29" s="24"/>
      <c r="I29" s="37"/>
      <c r="J29" s="6"/>
      <c r="K29" s="38"/>
      <c r="L29" s="39"/>
      <c r="M29" s="4"/>
      <c r="N29" s="39"/>
    </row>
    <row r="30" spans="1:14" ht="13.5">
      <c r="A30" s="10" t="s">
        <v>23</v>
      </c>
      <c r="B30" s="11">
        <v>23</v>
      </c>
      <c r="C30" s="12" t="s">
        <v>22</v>
      </c>
      <c r="D30" s="23"/>
      <c r="E30" s="40"/>
      <c r="F30" s="13"/>
      <c r="G30" s="41">
        <f>K12+E30+E31</f>
        <v>53200</v>
      </c>
      <c r="H30" s="98"/>
      <c r="I30" s="65">
        <v>-20850</v>
      </c>
      <c r="J30" s="13"/>
      <c r="K30" s="41">
        <f>G30+I30</f>
        <v>32350</v>
      </c>
      <c r="L30" s="42">
        <v>29178</v>
      </c>
      <c r="M30" s="43">
        <f>L30/K30</f>
        <v>0.9019474497681608</v>
      </c>
      <c r="N30" s="42">
        <v>29010</v>
      </c>
    </row>
    <row r="31" spans="1:14" ht="13.5">
      <c r="A31" s="7"/>
      <c r="B31" s="8"/>
      <c r="C31" s="9"/>
      <c r="D31" s="24"/>
      <c r="E31" s="37"/>
      <c r="F31" s="7"/>
      <c r="G31" s="9"/>
      <c r="H31" s="88"/>
      <c r="I31" s="37"/>
      <c r="J31" s="7"/>
      <c r="K31" s="9"/>
      <c r="L31" s="4"/>
      <c r="M31" s="4"/>
      <c r="N31" s="4"/>
    </row>
    <row r="32" spans="1:14" ht="13.5">
      <c r="A32" s="10" t="s">
        <v>23</v>
      </c>
      <c r="B32" s="11">
        <v>24</v>
      </c>
      <c r="C32" s="12" t="s">
        <v>22</v>
      </c>
      <c r="D32" s="23"/>
      <c r="E32" s="40"/>
      <c r="F32" s="13"/>
      <c r="G32" s="41">
        <f>K13+E32+E33</f>
        <v>48522</v>
      </c>
      <c r="H32" s="98"/>
      <c r="I32" s="65">
        <v>-13000</v>
      </c>
      <c r="J32" s="13"/>
      <c r="K32" s="41">
        <f>G32+I32+I33</f>
        <v>35522</v>
      </c>
      <c r="L32" s="42">
        <v>31989</v>
      </c>
      <c r="M32" s="43">
        <f>L32/K32</f>
        <v>0.9005405101064129</v>
      </c>
      <c r="N32" s="42">
        <v>31712</v>
      </c>
    </row>
    <row r="33" spans="1:14" ht="13.5">
      <c r="A33" s="7"/>
      <c r="B33" s="8"/>
      <c r="C33" s="9"/>
      <c r="D33" s="7"/>
      <c r="E33" s="9"/>
      <c r="F33" s="6"/>
      <c r="G33" s="38"/>
      <c r="H33" s="88"/>
      <c r="I33" s="37"/>
      <c r="J33" s="6"/>
      <c r="K33" s="38"/>
      <c r="L33" s="4"/>
      <c r="M33" s="4"/>
      <c r="N33" s="4"/>
    </row>
    <row r="34" spans="1:14" ht="13.5">
      <c r="A34" s="10" t="s">
        <v>23</v>
      </c>
      <c r="B34" s="11">
        <v>25</v>
      </c>
      <c r="C34" s="12" t="s">
        <v>22</v>
      </c>
      <c r="D34" s="10"/>
      <c r="E34" s="12"/>
      <c r="F34" s="13"/>
      <c r="G34" s="41">
        <f>K14+E34+E35</f>
        <v>44898</v>
      </c>
      <c r="H34" s="98"/>
      <c r="I34" s="65">
        <v>-9850</v>
      </c>
      <c r="J34" s="97"/>
      <c r="K34" s="41">
        <f>G34+I34+I35</f>
        <v>35048</v>
      </c>
      <c r="L34" s="42">
        <v>31527</v>
      </c>
      <c r="M34" s="43">
        <f>L34/K34</f>
        <v>0.899537776763296</v>
      </c>
      <c r="N34" s="42">
        <v>31267</v>
      </c>
    </row>
    <row r="35" spans="1:14" ht="13.5">
      <c r="A35" s="7"/>
      <c r="B35" s="8"/>
      <c r="C35" s="9"/>
      <c r="D35" s="7"/>
      <c r="E35" s="9"/>
      <c r="F35" s="227"/>
      <c r="G35" s="228"/>
      <c r="H35" s="88"/>
      <c r="I35" s="37"/>
      <c r="J35" s="7"/>
      <c r="K35" s="9"/>
      <c r="L35" s="4"/>
      <c r="M35" s="4"/>
      <c r="N35" s="4"/>
    </row>
    <row r="36" spans="1:14" ht="13.5">
      <c r="A36" s="10" t="s">
        <v>23</v>
      </c>
      <c r="B36" s="11">
        <v>26</v>
      </c>
      <c r="C36" s="12" t="s">
        <v>22</v>
      </c>
      <c r="D36" s="10" t="s">
        <v>83</v>
      </c>
      <c r="E36" s="12">
        <v>2400</v>
      </c>
      <c r="F36" s="108"/>
      <c r="G36" s="41">
        <f>K15+E36+E37</f>
        <v>41544</v>
      </c>
      <c r="H36" s="98"/>
      <c r="I36" s="65">
        <v>-3670</v>
      </c>
      <c r="J36" s="97"/>
      <c r="K36" s="41">
        <f>G36+I36+I37</f>
        <v>37874</v>
      </c>
      <c r="L36" s="42">
        <v>33110</v>
      </c>
      <c r="M36" s="43">
        <f>L36/K36</f>
        <v>0.8742145007128901</v>
      </c>
      <c r="N36" s="42">
        <v>32783</v>
      </c>
    </row>
    <row r="37" spans="1:14" ht="13.5">
      <c r="A37" s="7"/>
      <c r="B37" s="8"/>
      <c r="C37" s="9"/>
      <c r="D37" s="7"/>
      <c r="E37" s="9"/>
      <c r="F37" s="109"/>
      <c r="G37" s="110"/>
      <c r="H37" s="88"/>
      <c r="I37" s="37"/>
      <c r="J37" s="7"/>
      <c r="K37" s="38"/>
      <c r="L37" s="4"/>
      <c r="M37" s="4"/>
      <c r="N37" s="4"/>
    </row>
    <row r="38" spans="1:14" ht="13.5" hidden="1">
      <c r="A38" s="10" t="s">
        <v>23</v>
      </c>
      <c r="B38" s="11">
        <v>27</v>
      </c>
      <c r="C38" s="12" t="s">
        <v>22</v>
      </c>
      <c r="D38" s="10"/>
      <c r="E38" s="12"/>
      <c r="F38" s="108"/>
      <c r="G38" s="41">
        <f>K16+E38+E39</f>
        <v>0</v>
      </c>
      <c r="H38" s="98"/>
      <c r="I38" s="65"/>
      <c r="J38" s="97"/>
      <c r="K38" s="66">
        <f>G38+I38+I39</f>
        <v>0</v>
      </c>
      <c r="L38" s="42"/>
      <c r="M38" s="43" t="e">
        <f>L38/K38</f>
        <v>#DIV/0!</v>
      </c>
      <c r="N38" s="42"/>
    </row>
    <row r="39" spans="1:14" ht="13.5" hidden="1">
      <c r="A39" s="7"/>
      <c r="B39" s="8"/>
      <c r="C39" s="9"/>
      <c r="D39" s="7"/>
      <c r="E39" s="9"/>
      <c r="F39" s="109"/>
      <c r="G39" s="110"/>
      <c r="H39" s="88"/>
      <c r="I39" s="37"/>
      <c r="J39" s="7"/>
      <c r="K39" s="38"/>
      <c r="L39" s="4"/>
      <c r="M39" s="4"/>
      <c r="N39" s="4"/>
    </row>
    <row r="40" spans="1:8" ht="27" customHeight="1">
      <c r="A40" s="62"/>
      <c r="B40" s="62"/>
      <c r="C40" s="62"/>
      <c r="H40" s="33"/>
    </row>
    <row r="41" spans="1:14" ht="18.75" customHeight="1">
      <c r="A41" s="194" t="s">
        <v>22</v>
      </c>
      <c r="B41" s="195"/>
      <c r="C41" s="196"/>
      <c r="D41" s="3" t="s">
        <v>38</v>
      </c>
      <c r="E41" s="210" t="s">
        <v>50</v>
      </c>
      <c r="F41" s="211"/>
      <c r="G41" s="211"/>
      <c r="H41" s="211"/>
      <c r="I41" s="211"/>
      <c r="J41" s="211"/>
      <c r="K41" s="211"/>
      <c r="L41" s="211"/>
      <c r="M41" s="211"/>
      <c r="N41" s="212"/>
    </row>
    <row r="42" spans="1:14" ht="13.5">
      <c r="A42" s="197"/>
      <c r="B42" s="198"/>
      <c r="C42" s="199"/>
      <c r="D42" s="2"/>
      <c r="E42" s="3" t="s">
        <v>39</v>
      </c>
      <c r="F42" s="188" t="s">
        <v>47</v>
      </c>
      <c r="G42" s="189"/>
      <c r="H42" s="189"/>
      <c r="I42" s="189"/>
      <c r="J42" s="189"/>
      <c r="K42" s="189"/>
      <c r="L42" s="189"/>
      <c r="M42" s="189"/>
      <c r="N42" s="190"/>
    </row>
    <row r="43" spans="1:14" ht="14.25" thickBot="1">
      <c r="A43" s="200"/>
      <c r="B43" s="201"/>
      <c r="C43" s="202"/>
      <c r="D43" s="60" t="s">
        <v>36</v>
      </c>
      <c r="E43" s="60" t="s">
        <v>36</v>
      </c>
      <c r="F43" s="191"/>
      <c r="G43" s="192"/>
      <c r="H43" s="192"/>
      <c r="I43" s="192"/>
      <c r="J43" s="192"/>
      <c r="K43" s="192"/>
      <c r="L43" s="192"/>
      <c r="M43" s="192"/>
      <c r="N43" s="193"/>
    </row>
    <row r="44" spans="1:14" ht="24.75" customHeight="1" thickTop="1">
      <c r="A44" s="14" t="s">
        <v>23</v>
      </c>
      <c r="B44" s="15">
        <v>18</v>
      </c>
      <c r="C44" s="16" t="s">
        <v>22</v>
      </c>
      <c r="D44" s="44">
        <f>N20</f>
        <v>35151</v>
      </c>
      <c r="E44" s="34">
        <v>500</v>
      </c>
      <c r="F44" s="49" t="s">
        <v>84</v>
      </c>
      <c r="G44" s="100">
        <v>500</v>
      </c>
      <c r="H44" s="50"/>
      <c r="I44" s="101"/>
      <c r="J44" s="51"/>
      <c r="K44" s="100"/>
      <c r="L44" s="50"/>
      <c r="M44" s="101"/>
      <c r="N44" s="181"/>
    </row>
    <row r="45" spans="1:14" ht="24.75" customHeight="1">
      <c r="A45" s="14" t="s">
        <v>23</v>
      </c>
      <c r="B45" s="15">
        <v>19</v>
      </c>
      <c r="C45" s="16" t="s">
        <v>22</v>
      </c>
      <c r="D45" s="44">
        <f>N22</f>
        <v>26869</v>
      </c>
      <c r="E45" s="34">
        <v>1000</v>
      </c>
      <c r="F45" s="49" t="s">
        <v>84</v>
      </c>
      <c r="G45" s="100">
        <v>500</v>
      </c>
      <c r="H45" s="50" t="s">
        <v>103</v>
      </c>
      <c r="I45" s="101">
        <v>150</v>
      </c>
      <c r="J45" s="51" t="s">
        <v>104</v>
      </c>
      <c r="K45" s="100">
        <v>150</v>
      </c>
      <c r="L45" s="50" t="s">
        <v>105</v>
      </c>
      <c r="M45" s="101">
        <v>200</v>
      </c>
      <c r="N45" s="181"/>
    </row>
    <row r="46" spans="1:14" ht="24.75" customHeight="1">
      <c r="A46" s="14" t="s">
        <v>23</v>
      </c>
      <c r="B46" s="15">
        <v>20</v>
      </c>
      <c r="C46" s="16" t="s">
        <v>22</v>
      </c>
      <c r="D46" s="44">
        <f>N24</f>
        <v>31604</v>
      </c>
      <c r="E46" s="34">
        <v>1500</v>
      </c>
      <c r="F46" s="49" t="s">
        <v>84</v>
      </c>
      <c r="G46" s="100">
        <v>500</v>
      </c>
      <c r="H46" s="50" t="s">
        <v>103</v>
      </c>
      <c r="I46" s="101">
        <v>400</v>
      </c>
      <c r="J46" s="51" t="s">
        <v>104</v>
      </c>
      <c r="K46" s="100">
        <v>200</v>
      </c>
      <c r="L46" s="50" t="s">
        <v>105</v>
      </c>
      <c r="M46" s="101">
        <v>400</v>
      </c>
      <c r="N46" s="181"/>
    </row>
    <row r="47" spans="1:14" ht="24.75" customHeight="1">
      <c r="A47" s="14" t="s">
        <v>23</v>
      </c>
      <c r="B47" s="15">
        <v>21</v>
      </c>
      <c r="C47" s="16" t="s">
        <v>22</v>
      </c>
      <c r="D47" s="44">
        <f>N26</f>
        <v>33081</v>
      </c>
      <c r="E47" s="34">
        <v>2003</v>
      </c>
      <c r="F47" s="49" t="s">
        <v>84</v>
      </c>
      <c r="G47" s="100">
        <v>500</v>
      </c>
      <c r="H47" s="50" t="s">
        <v>103</v>
      </c>
      <c r="I47" s="101">
        <v>400</v>
      </c>
      <c r="J47" s="51" t="s">
        <v>104</v>
      </c>
      <c r="K47" s="100">
        <v>200</v>
      </c>
      <c r="L47" s="50" t="s">
        <v>124</v>
      </c>
      <c r="M47" s="101">
        <v>903</v>
      </c>
      <c r="N47" s="181"/>
    </row>
    <row r="48" spans="1:14" ht="24.75" customHeight="1">
      <c r="A48" s="14" t="s">
        <v>23</v>
      </c>
      <c r="B48" s="15">
        <v>22</v>
      </c>
      <c r="C48" s="16" t="s">
        <v>22</v>
      </c>
      <c r="D48" s="44">
        <f>N28</f>
        <v>32052</v>
      </c>
      <c r="E48" s="34">
        <v>1903</v>
      </c>
      <c r="F48" s="49" t="s">
        <v>84</v>
      </c>
      <c r="G48" s="100">
        <v>500</v>
      </c>
      <c r="H48" s="50" t="s">
        <v>103</v>
      </c>
      <c r="I48" s="101">
        <v>400</v>
      </c>
      <c r="J48" s="51" t="s">
        <v>104</v>
      </c>
      <c r="K48" s="100">
        <v>200</v>
      </c>
      <c r="L48" s="50" t="s">
        <v>124</v>
      </c>
      <c r="M48" s="101">
        <v>803</v>
      </c>
      <c r="N48" s="181"/>
    </row>
    <row r="49" spans="1:14" ht="24.75" customHeight="1">
      <c r="A49" s="14" t="s">
        <v>23</v>
      </c>
      <c r="B49" s="15">
        <v>23</v>
      </c>
      <c r="C49" s="16" t="s">
        <v>22</v>
      </c>
      <c r="D49" s="44">
        <f>N30</f>
        <v>29010</v>
      </c>
      <c r="E49" s="34">
        <v>1572</v>
      </c>
      <c r="F49" s="49" t="s">
        <v>127</v>
      </c>
      <c r="G49" s="100">
        <v>1572</v>
      </c>
      <c r="H49" s="50"/>
      <c r="I49" s="101"/>
      <c r="J49" s="51"/>
      <c r="K49" s="100"/>
      <c r="L49" s="50"/>
      <c r="M49" s="101"/>
      <c r="N49" s="181"/>
    </row>
    <row r="50" spans="1:14" ht="24.75" customHeight="1">
      <c r="A50" s="14" t="s">
        <v>23</v>
      </c>
      <c r="B50" s="15">
        <v>24</v>
      </c>
      <c r="C50" s="16" t="s">
        <v>22</v>
      </c>
      <c r="D50" s="44">
        <f>N32</f>
        <v>31712</v>
      </c>
      <c r="E50" s="89">
        <v>1500</v>
      </c>
      <c r="F50" s="49" t="s">
        <v>103</v>
      </c>
      <c r="G50" s="100">
        <v>500</v>
      </c>
      <c r="H50" s="50" t="s">
        <v>104</v>
      </c>
      <c r="I50" s="101">
        <v>500</v>
      </c>
      <c r="J50" s="51" t="s">
        <v>105</v>
      </c>
      <c r="K50" s="100">
        <v>500</v>
      </c>
      <c r="L50" s="50"/>
      <c r="M50" s="101"/>
      <c r="N50" s="181"/>
    </row>
    <row r="51" spans="1:14" ht="26.25" customHeight="1">
      <c r="A51" s="14" t="s">
        <v>23</v>
      </c>
      <c r="B51" s="15">
        <v>25</v>
      </c>
      <c r="C51" s="16" t="s">
        <v>22</v>
      </c>
      <c r="D51" s="44">
        <f>N34</f>
        <v>31267</v>
      </c>
      <c r="E51" s="18">
        <v>1503</v>
      </c>
      <c r="F51" s="49" t="s">
        <v>112</v>
      </c>
      <c r="G51" s="100">
        <v>3</v>
      </c>
      <c r="H51" s="236" t="s">
        <v>131</v>
      </c>
      <c r="I51" s="173">
        <v>1500</v>
      </c>
      <c r="J51" s="179"/>
      <c r="K51" s="173"/>
      <c r="L51" s="179"/>
      <c r="M51" s="173"/>
      <c r="N51" s="183"/>
    </row>
    <row r="52" spans="1:14" ht="27" customHeight="1">
      <c r="A52" s="14" t="s">
        <v>23</v>
      </c>
      <c r="B52" s="15">
        <v>26</v>
      </c>
      <c r="C52" s="16" t="s">
        <v>22</v>
      </c>
      <c r="D52" s="44">
        <f>N36</f>
        <v>32783</v>
      </c>
      <c r="E52" s="18">
        <v>2103</v>
      </c>
      <c r="F52" s="49" t="s">
        <v>112</v>
      </c>
      <c r="G52" s="100">
        <v>3</v>
      </c>
      <c r="H52" s="236" t="s">
        <v>131</v>
      </c>
      <c r="I52" s="173">
        <v>1500</v>
      </c>
      <c r="J52" s="236" t="s">
        <v>133</v>
      </c>
      <c r="K52" s="173">
        <v>600</v>
      </c>
      <c r="L52" s="179"/>
      <c r="M52" s="173"/>
      <c r="N52" s="183"/>
    </row>
    <row r="53" spans="1:14" ht="24.75" customHeight="1" hidden="1">
      <c r="A53" s="14" t="s">
        <v>23</v>
      </c>
      <c r="B53" s="15">
        <v>27</v>
      </c>
      <c r="C53" s="16" t="s">
        <v>22</v>
      </c>
      <c r="D53" s="44">
        <f>N38</f>
        <v>0</v>
      </c>
      <c r="E53" s="125"/>
      <c r="F53" s="49"/>
      <c r="G53" s="47"/>
      <c r="H53" s="159"/>
      <c r="I53" s="47"/>
      <c r="J53" s="117"/>
      <c r="K53" s="103"/>
      <c r="L53" s="117"/>
      <c r="M53" s="103"/>
      <c r="N53" s="5"/>
    </row>
  </sheetData>
  <sheetProtection/>
  <mergeCells count="15">
    <mergeCell ref="J4:J5"/>
    <mergeCell ref="M4:N6"/>
    <mergeCell ref="E41:N41"/>
    <mergeCell ref="F42:N43"/>
    <mergeCell ref="H18:I18"/>
    <mergeCell ref="J18:K18"/>
    <mergeCell ref="F35:G35"/>
    <mergeCell ref="D4:F4"/>
    <mergeCell ref="G4:I4"/>
    <mergeCell ref="A1:C1"/>
    <mergeCell ref="A41:C43"/>
    <mergeCell ref="D18:E18"/>
    <mergeCell ref="F18:G18"/>
    <mergeCell ref="A4:C6"/>
    <mergeCell ref="A18:C19"/>
  </mergeCells>
  <printOptions/>
  <pageMargins left="0.65" right="0.56" top="0.76" bottom="0.77" header="0.42" footer="0.37"/>
  <pageSetup fitToHeight="1" fitToWidth="1"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53"/>
  <sheetViews>
    <sheetView zoomScale="80" zoomScaleNormal="80" zoomScalePageLayoutView="0" workbookViewId="0" topLeftCell="B23">
      <selection activeCell="R47" sqref="R47"/>
    </sheetView>
  </sheetViews>
  <sheetFormatPr defaultColWidth="9.00390625" defaultRowHeight="13.5"/>
  <cols>
    <col min="1" max="1" width="4.875" style="0" bestFit="1" customWidth="1"/>
    <col min="2" max="2" width="3.00390625" style="0" customWidth="1"/>
    <col min="3" max="3" width="4.875" style="0" bestFit="1" customWidth="1"/>
    <col min="4" max="5" width="9.125" style="0" bestFit="1" customWidth="1"/>
    <col min="6" max="6" width="10.25390625" style="0" bestFit="1" customWidth="1"/>
    <col min="7" max="8" width="9.125" style="0" bestFit="1" customWidth="1"/>
    <col min="9" max="9" width="9.375" style="0" bestFit="1" customWidth="1"/>
    <col min="10" max="10" width="8.00390625" style="0" customWidth="1"/>
    <col min="11" max="11" width="9.125" style="0" bestFit="1" customWidth="1"/>
    <col min="12" max="12" width="10.625" style="0" bestFit="1" customWidth="1"/>
    <col min="13" max="13" width="9.125" style="0" bestFit="1" customWidth="1"/>
    <col min="14" max="14" width="11.375" style="0" customWidth="1"/>
  </cols>
  <sheetData>
    <row r="1" spans="1:9" ht="17.25" customHeight="1">
      <c r="A1" s="213" t="s">
        <v>46</v>
      </c>
      <c r="B1" s="213"/>
      <c r="C1" s="213"/>
      <c r="D1" s="31" t="s">
        <v>62</v>
      </c>
      <c r="E1" s="5"/>
      <c r="F1" s="1" t="s">
        <v>44</v>
      </c>
      <c r="G1" s="32" t="s">
        <v>64</v>
      </c>
      <c r="H1" s="55"/>
      <c r="I1" s="5" t="s">
        <v>42</v>
      </c>
    </row>
    <row r="2" ht="7.5" customHeight="1"/>
    <row r="3" ht="6" customHeight="1"/>
    <row r="4" spans="1:14" ht="13.5">
      <c r="A4" s="221" t="s">
        <v>22</v>
      </c>
      <c r="B4" s="221"/>
      <c r="C4" s="221"/>
      <c r="D4" s="213" t="s">
        <v>0</v>
      </c>
      <c r="E4" s="213"/>
      <c r="F4" s="213"/>
      <c r="G4" s="213" t="s">
        <v>12</v>
      </c>
      <c r="H4" s="213"/>
      <c r="I4" s="213"/>
      <c r="J4" s="214" t="s">
        <v>14</v>
      </c>
      <c r="K4" s="3" t="s">
        <v>8</v>
      </c>
      <c r="L4" s="3" t="s">
        <v>10</v>
      </c>
      <c r="M4" s="188" t="s">
        <v>40</v>
      </c>
      <c r="N4" s="190"/>
    </row>
    <row r="5" spans="1:14" ht="13.5">
      <c r="A5" s="221"/>
      <c r="B5" s="221"/>
      <c r="C5" s="221"/>
      <c r="D5" s="3" t="s">
        <v>2</v>
      </c>
      <c r="E5" s="3" t="s">
        <v>4</v>
      </c>
      <c r="F5" s="3" t="s">
        <v>6</v>
      </c>
      <c r="G5" s="3" t="s">
        <v>2</v>
      </c>
      <c r="H5" s="3" t="s">
        <v>4</v>
      </c>
      <c r="I5" s="3" t="s">
        <v>6</v>
      </c>
      <c r="J5" s="215"/>
      <c r="K5" s="2"/>
      <c r="L5" s="2"/>
      <c r="M5" s="216"/>
      <c r="N5" s="217"/>
    </row>
    <row r="6" spans="1:14" ht="14.25" thickBot="1">
      <c r="A6" s="222"/>
      <c r="B6" s="222"/>
      <c r="C6" s="222"/>
      <c r="D6" s="60" t="s">
        <v>16</v>
      </c>
      <c r="E6" s="60" t="s">
        <v>16</v>
      </c>
      <c r="F6" s="60" t="s">
        <v>16</v>
      </c>
      <c r="G6" s="60" t="s">
        <v>16</v>
      </c>
      <c r="H6" s="60" t="s">
        <v>16</v>
      </c>
      <c r="I6" s="60" t="s">
        <v>16</v>
      </c>
      <c r="J6" s="60"/>
      <c r="K6" s="60" t="s">
        <v>18</v>
      </c>
      <c r="L6" s="60" t="s">
        <v>20</v>
      </c>
      <c r="M6" s="191"/>
      <c r="N6" s="193"/>
    </row>
    <row r="7" spans="1:14" ht="24.75" customHeight="1" thickTop="1">
      <c r="A7" s="14" t="s">
        <v>23</v>
      </c>
      <c r="B7" s="15">
        <v>18</v>
      </c>
      <c r="C7" s="16" t="s">
        <v>22</v>
      </c>
      <c r="D7" s="34">
        <v>3448</v>
      </c>
      <c r="E7" s="34">
        <v>3161</v>
      </c>
      <c r="F7" s="35">
        <f aca="true" t="shared" si="0" ref="F7:F16">D7+E7</f>
        <v>6609</v>
      </c>
      <c r="G7" s="34">
        <v>3058</v>
      </c>
      <c r="H7" s="34">
        <v>816</v>
      </c>
      <c r="I7" s="35">
        <f aca="true" t="shared" si="1" ref="I7:I16">G7+H7</f>
        <v>3874</v>
      </c>
      <c r="J7" s="36">
        <f aca="true" t="shared" si="2" ref="J7:J16">G7/D7</f>
        <v>0.8868909512761021</v>
      </c>
      <c r="K7" s="34">
        <v>8319</v>
      </c>
      <c r="L7" s="44">
        <f aca="true" t="shared" si="3" ref="L7:L16">K7*1000/G7</f>
        <v>2720.4054937867886</v>
      </c>
      <c r="M7" s="14"/>
      <c r="N7" s="16"/>
    </row>
    <row r="8" spans="1:14" ht="24.75" customHeight="1">
      <c r="A8" s="14" t="s">
        <v>23</v>
      </c>
      <c r="B8" s="15">
        <v>19</v>
      </c>
      <c r="C8" s="16" t="s">
        <v>22</v>
      </c>
      <c r="D8" s="34">
        <v>1588</v>
      </c>
      <c r="E8" s="34">
        <v>1611</v>
      </c>
      <c r="F8" s="35">
        <f t="shared" si="0"/>
        <v>3199</v>
      </c>
      <c r="G8" s="34">
        <v>1532</v>
      </c>
      <c r="H8" s="34">
        <v>405</v>
      </c>
      <c r="I8" s="35">
        <f t="shared" si="1"/>
        <v>1937</v>
      </c>
      <c r="J8" s="36">
        <f t="shared" si="2"/>
        <v>0.964735516372796</v>
      </c>
      <c r="K8" s="34">
        <v>4292</v>
      </c>
      <c r="L8" s="44">
        <f t="shared" si="3"/>
        <v>2801.5665796344647</v>
      </c>
      <c r="M8" s="14"/>
      <c r="N8" s="16"/>
    </row>
    <row r="9" spans="1:14" ht="24.75" customHeight="1">
      <c r="A9" s="14" t="s">
        <v>23</v>
      </c>
      <c r="B9" s="15">
        <v>20</v>
      </c>
      <c r="C9" s="16" t="s">
        <v>22</v>
      </c>
      <c r="D9" s="34">
        <v>726</v>
      </c>
      <c r="E9" s="34">
        <v>860</v>
      </c>
      <c r="F9" s="35">
        <f t="shared" si="0"/>
        <v>1586</v>
      </c>
      <c r="G9" s="34">
        <v>616</v>
      </c>
      <c r="H9" s="34">
        <v>200</v>
      </c>
      <c r="I9" s="35">
        <f t="shared" si="1"/>
        <v>816</v>
      </c>
      <c r="J9" s="36">
        <f t="shared" si="2"/>
        <v>0.8484848484848485</v>
      </c>
      <c r="K9" s="34">
        <v>1767</v>
      </c>
      <c r="L9" s="44">
        <f t="shared" si="3"/>
        <v>2868.5064935064934</v>
      </c>
      <c r="M9" s="14"/>
      <c r="N9" s="16"/>
    </row>
    <row r="10" spans="1:14" ht="24.75" customHeight="1">
      <c r="A10" s="14" t="s">
        <v>23</v>
      </c>
      <c r="B10" s="15">
        <v>21</v>
      </c>
      <c r="C10" s="16" t="s">
        <v>22</v>
      </c>
      <c r="D10" s="34">
        <v>1071</v>
      </c>
      <c r="E10" s="34">
        <v>1279</v>
      </c>
      <c r="F10" s="35">
        <f t="shared" si="0"/>
        <v>2350</v>
      </c>
      <c r="G10" s="34">
        <v>956</v>
      </c>
      <c r="H10" s="34">
        <v>263</v>
      </c>
      <c r="I10" s="35">
        <f t="shared" si="1"/>
        <v>1219</v>
      </c>
      <c r="J10" s="36">
        <f t="shared" si="2"/>
        <v>0.892623716153128</v>
      </c>
      <c r="K10" s="34">
        <v>2639</v>
      </c>
      <c r="L10" s="44">
        <f t="shared" si="3"/>
        <v>2760.460251046025</v>
      </c>
      <c r="M10" s="14"/>
      <c r="N10" s="16"/>
    </row>
    <row r="11" spans="1:14" ht="24.75" customHeight="1">
      <c r="A11" s="14" t="s">
        <v>23</v>
      </c>
      <c r="B11" s="15">
        <v>22</v>
      </c>
      <c r="C11" s="16" t="s">
        <v>22</v>
      </c>
      <c r="D11" s="34">
        <v>1529</v>
      </c>
      <c r="E11" s="34">
        <v>1537</v>
      </c>
      <c r="F11" s="35">
        <f t="shared" si="0"/>
        <v>3066</v>
      </c>
      <c r="G11" s="34">
        <v>1421</v>
      </c>
      <c r="H11" s="34">
        <v>421</v>
      </c>
      <c r="I11" s="35">
        <f t="shared" si="1"/>
        <v>1842</v>
      </c>
      <c r="J11" s="36">
        <f t="shared" si="2"/>
        <v>0.9293655984303466</v>
      </c>
      <c r="K11" s="34">
        <v>4049</v>
      </c>
      <c r="L11" s="44">
        <f t="shared" si="3"/>
        <v>2849.4018296973964</v>
      </c>
      <c r="M11" s="14"/>
      <c r="N11" s="16"/>
    </row>
    <row r="12" spans="1:14" ht="24.75" customHeight="1">
      <c r="A12" s="14" t="s">
        <v>23</v>
      </c>
      <c r="B12" s="15">
        <v>23</v>
      </c>
      <c r="C12" s="16" t="s">
        <v>22</v>
      </c>
      <c r="D12" s="34">
        <v>672</v>
      </c>
      <c r="E12" s="34">
        <v>865</v>
      </c>
      <c r="F12" s="35">
        <f t="shared" si="0"/>
        <v>1537</v>
      </c>
      <c r="G12" s="34">
        <v>637</v>
      </c>
      <c r="H12" s="34">
        <v>188</v>
      </c>
      <c r="I12" s="35">
        <f t="shared" si="1"/>
        <v>825</v>
      </c>
      <c r="J12" s="36">
        <f t="shared" si="2"/>
        <v>0.9479166666666666</v>
      </c>
      <c r="K12" s="34">
        <v>1731</v>
      </c>
      <c r="L12" s="44">
        <f t="shared" si="3"/>
        <v>2717.425431711146</v>
      </c>
      <c r="M12" s="14"/>
      <c r="N12" s="16"/>
    </row>
    <row r="13" spans="1:14" ht="24.75" customHeight="1">
      <c r="A13" s="14" t="s">
        <v>91</v>
      </c>
      <c r="B13" s="15">
        <v>24</v>
      </c>
      <c r="C13" s="16" t="s">
        <v>93</v>
      </c>
      <c r="D13" s="34">
        <v>1115</v>
      </c>
      <c r="E13" s="34">
        <v>1090</v>
      </c>
      <c r="F13" s="35">
        <f t="shared" si="0"/>
        <v>2205</v>
      </c>
      <c r="G13" s="34">
        <v>956</v>
      </c>
      <c r="H13" s="34">
        <v>318</v>
      </c>
      <c r="I13" s="35">
        <f t="shared" si="1"/>
        <v>1274</v>
      </c>
      <c r="J13" s="36">
        <f t="shared" si="2"/>
        <v>0.8573991031390135</v>
      </c>
      <c r="K13" s="34">
        <v>2265</v>
      </c>
      <c r="L13" s="44">
        <f t="shared" si="3"/>
        <v>2369.246861924686</v>
      </c>
      <c r="M13" s="14"/>
      <c r="N13" s="16"/>
    </row>
    <row r="14" spans="1:14" ht="24.75" customHeight="1">
      <c r="A14" s="14" t="s">
        <v>91</v>
      </c>
      <c r="B14" s="15">
        <v>25</v>
      </c>
      <c r="C14" s="16" t="s">
        <v>93</v>
      </c>
      <c r="D14" s="34">
        <v>956</v>
      </c>
      <c r="E14" s="34">
        <v>1090</v>
      </c>
      <c r="F14" s="35">
        <f t="shared" si="0"/>
        <v>2046</v>
      </c>
      <c r="G14" s="34">
        <v>826</v>
      </c>
      <c r="H14" s="34">
        <v>256</v>
      </c>
      <c r="I14" s="35">
        <f t="shared" si="1"/>
        <v>1082</v>
      </c>
      <c r="J14" s="36">
        <f t="shared" si="2"/>
        <v>0.8640167364016736</v>
      </c>
      <c r="K14" s="34">
        <v>2118</v>
      </c>
      <c r="L14" s="44">
        <f t="shared" si="3"/>
        <v>2564.1646489104114</v>
      </c>
      <c r="M14" s="14"/>
      <c r="N14" s="16"/>
    </row>
    <row r="15" spans="1:14" ht="24.75" customHeight="1">
      <c r="A15" s="14" t="s">
        <v>91</v>
      </c>
      <c r="B15" s="15">
        <v>26</v>
      </c>
      <c r="C15" s="16" t="s">
        <v>93</v>
      </c>
      <c r="D15" s="34">
        <v>961</v>
      </c>
      <c r="E15" s="34">
        <v>1192</v>
      </c>
      <c r="F15" s="35">
        <f t="shared" si="0"/>
        <v>2153</v>
      </c>
      <c r="G15" s="34">
        <v>927</v>
      </c>
      <c r="H15" s="34">
        <v>265</v>
      </c>
      <c r="I15" s="35">
        <f t="shared" si="1"/>
        <v>1192</v>
      </c>
      <c r="J15" s="36">
        <f t="shared" si="2"/>
        <v>0.9646201873048907</v>
      </c>
      <c r="K15" s="34">
        <v>2544</v>
      </c>
      <c r="L15" s="44">
        <f t="shared" si="3"/>
        <v>2744.336569579288</v>
      </c>
      <c r="M15" s="14"/>
      <c r="N15" s="16"/>
    </row>
    <row r="16" spans="1:14" ht="24.75" customHeight="1" hidden="1">
      <c r="A16" s="14" t="s">
        <v>91</v>
      </c>
      <c r="B16" s="15">
        <v>27</v>
      </c>
      <c r="C16" s="16" t="s">
        <v>93</v>
      </c>
      <c r="D16" s="34"/>
      <c r="E16" s="34"/>
      <c r="F16" s="35">
        <f t="shared" si="0"/>
        <v>0</v>
      </c>
      <c r="G16" s="34"/>
      <c r="H16" s="34"/>
      <c r="I16" s="35">
        <f t="shared" si="1"/>
        <v>0</v>
      </c>
      <c r="J16" s="36" t="e">
        <f t="shared" si="2"/>
        <v>#DIV/0!</v>
      </c>
      <c r="K16" s="34"/>
      <c r="L16" s="44" t="e">
        <f t="shared" si="3"/>
        <v>#DIV/0!</v>
      </c>
      <c r="M16" s="14"/>
      <c r="N16" s="16"/>
    </row>
    <row r="17" spans="1:14" ht="27" customHeight="1">
      <c r="A17" s="71"/>
      <c r="B17" s="71"/>
      <c r="C17" s="71"/>
      <c r="D17" s="72"/>
      <c r="E17" s="72"/>
      <c r="F17" s="73"/>
      <c r="G17" s="72"/>
      <c r="H17" s="72"/>
      <c r="I17" s="73"/>
      <c r="J17" s="74"/>
      <c r="K17" s="72"/>
      <c r="L17" s="75"/>
      <c r="M17" s="71"/>
      <c r="N17" s="71"/>
    </row>
    <row r="18" spans="1:14" ht="14.25" customHeight="1">
      <c r="A18" s="221" t="s">
        <v>22</v>
      </c>
      <c r="B18" s="221"/>
      <c r="C18" s="221"/>
      <c r="D18" s="203" t="s">
        <v>48</v>
      </c>
      <c r="E18" s="204"/>
      <c r="F18" s="203" t="s">
        <v>24</v>
      </c>
      <c r="G18" s="204"/>
      <c r="H18" s="203" t="s">
        <v>26</v>
      </c>
      <c r="I18" s="204"/>
      <c r="J18" s="203" t="s">
        <v>28</v>
      </c>
      <c r="K18" s="204"/>
      <c r="L18" s="3" t="s">
        <v>30</v>
      </c>
      <c r="M18" s="3" t="s">
        <v>32</v>
      </c>
      <c r="N18" s="3" t="s">
        <v>34</v>
      </c>
    </row>
    <row r="19" spans="1:14" ht="14.25" thickBot="1">
      <c r="A19" s="222"/>
      <c r="B19" s="222"/>
      <c r="C19" s="222"/>
      <c r="D19" s="69"/>
      <c r="E19" s="70" t="s">
        <v>18</v>
      </c>
      <c r="F19" s="69"/>
      <c r="G19" s="70" t="s">
        <v>18</v>
      </c>
      <c r="H19" s="69"/>
      <c r="I19" s="70" t="s">
        <v>18</v>
      </c>
      <c r="J19" s="69"/>
      <c r="K19" s="70" t="s">
        <v>18</v>
      </c>
      <c r="L19" s="60" t="s">
        <v>36</v>
      </c>
      <c r="M19" s="60"/>
      <c r="N19" s="60" t="s">
        <v>36</v>
      </c>
    </row>
    <row r="20" spans="1:14" ht="14.25" thickTop="1">
      <c r="A20" s="10" t="s">
        <v>23</v>
      </c>
      <c r="B20" s="11">
        <v>18</v>
      </c>
      <c r="C20" s="12" t="s">
        <v>22</v>
      </c>
      <c r="D20" s="23" t="s">
        <v>52</v>
      </c>
      <c r="E20" s="122">
        <v>2191</v>
      </c>
      <c r="F20" s="13"/>
      <c r="G20" s="41">
        <f>K7+E20+E21</f>
        <v>10510</v>
      </c>
      <c r="H20" s="23"/>
      <c r="I20" s="40">
        <v>2000</v>
      </c>
      <c r="J20" s="13"/>
      <c r="K20" s="41">
        <f>G20+I20+I21</f>
        <v>12510</v>
      </c>
      <c r="L20" s="42">
        <v>12006</v>
      </c>
      <c r="M20" s="43">
        <f>L20/K20</f>
        <v>0.9597122302158273</v>
      </c>
      <c r="N20" s="42">
        <v>11850</v>
      </c>
    </row>
    <row r="21" spans="1:14" ht="13.5">
      <c r="A21" s="7"/>
      <c r="B21" s="8"/>
      <c r="C21" s="9"/>
      <c r="D21" s="7"/>
      <c r="E21" s="9"/>
      <c r="F21" s="6"/>
      <c r="G21" s="38"/>
      <c r="H21" s="24"/>
      <c r="I21" s="37"/>
      <c r="J21" s="6"/>
      <c r="K21" s="38"/>
      <c r="L21" s="39"/>
      <c r="M21" s="4"/>
      <c r="N21" s="39"/>
    </row>
    <row r="22" spans="1:14" ht="13.5">
      <c r="A22" s="10" t="s">
        <v>23</v>
      </c>
      <c r="B22" s="11">
        <v>19</v>
      </c>
      <c r="C22" s="12" t="s">
        <v>22</v>
      </c>
      <c r="D22" s="23" t="s">
        <v>52</v>
      </c>
      <c r="E22" s="122">
        <v>2729</v>
      </c>
      <c r="F22" s="13"/>
      <c r="G22" s="41">
        <f>K8+E22+E23</f>
        <v>7021</v>
      </c>
      <c r="H22" s="23"/>
      <c r="I22" s="40">
        <v>5244</v>
      </c>
      <c r="J22" s="13"/>
      <c r="K22" s="41">
        <f>G22+I22+I23</f>
        <v>12265</v>
      </c>
      <c r="L22" s="42">
        <v>11078</v>
      </c>
      <c r="M22" s="43">
        <f>L22/K22</f>
        <v>0.9032205462698736</v>
      </c>
      <c r="N22" s="42">
        <v>11000</v>
      </c>
    </row>
    <row r="23" spans="1:14" ht="13.5">
      <c r="A23" s="7"/>
      <c r="B23" s="62"/>
      <c r="C23" s="9"/>
      <c r="D23" s="24"/>
      <c r="E23" s="37"/>
      <c r="F23" s="6"/>
      <c r="G23" s="38"/>
      <c r="H23" s="24"/>
      <c r="I23" s="37"/>
      <c r="J23" s="6"/>
      <c r="K23" s="38"/>
      <c r="L23" s="39"/>
      <c r="M23" s="4"/>
      <c r="N23" s="39"/>
    </row>
    <row r="24" spans="1:14" ht="13.5">
      <c r="A24" s="10" t="s">
        <v>23</v>
      </c>
      <c r="B24" s="11">
        <v>20</v>
      </c>
      <c r="C24" s="12" t="s">
        <v>22</v>
      </c>
      <c r="D24" s="23" t="s">
        <v>83</v>
      </c>
      <c r="E24" s="40">
        <v>3105</v>
      </c>
      <c r="F24" s="13"/>
      <c r="G24" s="41">
        <f>K9+E24+E25</f>
        <v>4872</v>
      </c>
      <c r="H24" s="23"/>
      <c r="I24" s="40">
        <v>3826</v>
      </c>
      <c r="J24" s="13"/>
      <c r="K24" s="41">
        <f>G24+I24+I25</f>
        <v>8698</v>
      </c>
      <c r="L24" s="42">
        <v>8491</v>
      </c>
      <c r="M24" s="43">
        <f>L24/K24</f>
        <v>0.9762014256150839</v>
      </c>
      <c r="N24" s="42">
        <v>9372</v>
      </c>
    </row>
    <row r="25" spans="1:14" ht="13.5">
      <c r="A25" s="61"/>
      <c r="B25" s="8"/>
      <c r="C25" s="63"/>
      <c r="D25" s="24"/>
      <c r="E25" s="37"/>
      <c r="F25" s="6"/>
      <c r="G25" s="38"/>
      <c r="H25" s="24"/>
      <c r="I25" s="37"/>
      <c r="J25" s="6"/>
      <c r="K25" s="38"/>
      <c r="L25" s="39"/>
      <c r="M25" s="4"/>
      <c r="N25" s="39"/>
    </row>
    <row r="26" spans="1:14" ht="13.5">
      <c r="A26" s="10" t="s">
        <v>23</v>
      </c>
      <c r="B26" s="11">
        <v>21</v>
      </c>
      <c r="C26" s="12" t="s">
        <v>22</v>
      </c>
      <c r="D26" s="23" t="s">
        <v>83</v>
      </c>
      <c r="E26" s="40">
        <v>3564</v>
      </c>
      <c r="F26" s="13"/>
      <c r="G26" s="41">
        <f>K10+E26+E27</f>
        <v>6203</v>
      </c>
      <c r="H26" s="23"/>
      <c r="I26" s="40">
        <v>6900</v>
      </c>
      <c r="J26" s="13"/>
      <c r="K26" s="41">
        <f>G26+I26+I27</f>
        <v>13103</v>
      </c>
      <c r="L26" s="42">
        <v>12165</v>
      </c>
      <c r="M26" s="43">
        <f>L26/K26</f>
        <v>0.928413340456384</v>
      </c>
      <c r="N26" s="42">
        <v>12015</v>
      </c>
    </row>
    <row r="27" spans="1:14" ht="13.5">
      <c r="A27" s="7"/>
      <c r="B27" s="62"/>
      <c r="C27" s="9"/>
      <c r="D27" s="7"/>
      <c r="E27" s="9"/>
      <c r="F27" s="6"/>
      <c r="G27" s="38"/>
      <c r="H27" s="58"/>
      <c r="I27" s="21"/>
      <c r="J27" s="6"/>
      <c r="K27" s="38"/>
      <c r="L27" s="4"/>
      <c r="M27" s="4"/>
      <c r="N27" s="4"/>
    </row>
    <row r="28" spans="1:14" ht="13.5">
      <c r="A28" s="10" t="s">
        <v>23</v>
      </c>
      <c r="B28" s="11">
        <v>22</v>
      </c>
      <c r="C28" s="12" t="s">
        <v>22</v>
      </c>
      <c r="D28" s="23" t="s">
        <v>83</v>
      </c>
      <c r="E28" s="40">
        <v>2833</v>
      </c>
      <c r="F28" s="13"/>
      <c r="G28" s="41">
        <f>K11+E28+E29</f>
        <v>6882</v>
      </c>
      <c r="H28" s="23"/>
      <c r="I28" s="40">
        <v>4966</v>
      </c>
      <c r="J28" s="13"/>
      <c r="K28" s="41">
        <f>G28+I28+I29</f>
        <v>11848</v>
      </c>
      <c r="L28" s="42">
        <v>10898</v>
      </c>
      <c r="M28" s="43">
        <f>L28/K28</f>
        <v>0.9198176907494936</v>
      </c>
      <c r="N28" s="42">
        <v>10718</v>
      </c>
    </row>
    <row r="29" spans="1:14" ht="13.5">
      <c r="A29" s="61"/>
      <c r="B29" s="8"/>
      <c r="C29" s="63"/>
      <c r="D29" s="24"/>
      <c r="E29" s="37"/>
      <c r="F29" s="6"/>
      <c r="G29" s="38"/>
      <c r="H29" s="24"/>
      <c r="I29" s="37"/>
      <c r="J29" s="6"/>
      <c r="K29" s="38"/>
      <c r="L29" s="39"/>
      <c r="M29" s="4"/>
      <c r="N29" s="39"/>
    </row>
    <row r="30" spans="1:14" ht="13.5">
      <c r="A30" s="10" t="s">
        <v>23</v>
      </c>
      <c r="B30" s="11">
        <v>23</v>
      </c>
      <c r="C30" s="12" t="s">
        <v>22</v>
      </c>
      <c r="D30" s="23" t="s">
        <v>83</v>
      </c>
      <c r="E30" s="40">
        <v>2984</v>
      </c>
      <c r="F30" s="13"/>
      <c r="G30" s="41">
        <f>K12+E30+E31</f>
        <v>4715</v>
      </c>
      <c r="H30" s="23"/>
      <c r="I30" s="102">
        <v>5096</v>
      </c>
      <c r="J30" s="13"/>
      <c r="K30" s="41">
        <f>G30+I30+I31</f>
        <v>9811</v>
      </c>
      <c r="L30" s="42">
        <v>9342</v>
      </c>
      <c r="M30" s="43">
        <f>L30/K30</f>
        <v>0.9521965141168076</v>
      </c>
      <c r="N30" s="42">
        <v>9103</v>
      </c>
    </row>
    <row r="31" spans="1:14" ht="13.5">
      <c r="A31" s="7"/>
      <c r="B31" s="8"/>
      <c r="C31" s="9"/>
      <c r="D31" s="7"/>
      <c r="E31" s="9"/>
      <c r="F31" s="7"/>
      <c r="G31" s="9"/>
      <c r="H31" s="58"/>
      <c r="I31" s="21"/>
      <c r="J31" s="7"/>
      <c r="K31" s="9"/>
      <c r="L31" s="4"/>
      <c r="M31" s="4"/>
      <c r="N31" s="4"/>
    </row>
    <row r="32" spans="1:14" ht="13.5">
      <c r="A32" s="10" t="s">
        <v>23</v>
      </c>
      <c r="B32" s="11">
        <v>24</v>
      </c>
      <c r="C32" s="12" t="s">
        <v>22</v>
      </c>
      <c r="D32" s="23" t="s">
        <v>83</v>
      </c>
      <c r="E32" s="122">
        <v>2970</v>
      </c>
      <c r="F32" s="13"/>
      <c r="G32" s="41">
        <f>K13+E32+E33</f>
        <v>5235</v>
      </c>
      <c r="H32" s="23"/>
      <c r="I32" s="102">
        <v>6000</v>
      </c>
      <c r="J32" s="13"/>
      <c r="K32" s="41">
        <f>G32+I32+I33</f>
        <v>11235</v>
      </c>
      <c r="L32" s="42">
        <v>10555</v>
      </c>
      <c r="M32" s="43">
        <f>L32/K32</f>
        <v>0.9394748553627058</v>
      </c>
      <c r="N32" s="42">
        <v>10223</v>
      </c>
    </row>
    <row r="33" spans="1:14" ht="13.5">
      <c r="A33" s="7"/>
      <c r="B33" s="8"/>
      <c r="C33" s="9"/>
      <c r="D33" s="7"/>
      <c r="E33" s="9"/>
      <c r="F33" s="6"/>
      <c r="G33" s="38"/>
      <c r="H33" s="58"/>
      <c r="I33" s="21"/>
      <c r="J33" s="6"/>
      <c r="K33" s="38"/>
      <c r="L33" s="4"/>
      <c r="M33" s="4"/>
      <c r="N33" s="4"/>
    </row>
    <row r="34" spans="1:14" ht="13.5">
      <c r="A34" s="10" t="s">
        <v>23</v>
      </c>
      <c r="B34" s="11">
        <v>25</v>
      </c>
      <c r="C34" s="12" t="s">
        <v>22</v>
      </c>
      <c r="D34" s="23" t="s">
        <v>83</v>
      </c>
      <c r="E34" s="122">
        <v>3903</v>
      </c>
      <c r="F34" s="13"/>
      <c r="G34" s="41">
        <f>K14+E34+E35</f>
        <v>6021</v>
      </c>
      <c r="H34" s="23"/>
      <c r="I34" s="102">
        <v>5500</v>
      </c>
      <c r="J34" s="13"/>
      <c r="K34" s="41">
        <f>G34+I34+I35</f>
        <v>11521</v>
      </c>
      <c r="L34" s="42">
        <v>10588</v>
      </c>
      <c r="M34" s="43">
        <f>L34/K34</f>
        <v>0.919017446402222</v>
      </c>
      <c r="N34" s="42">
        <v>10305</v>
      </c>
    </row>
    <row r="35" spans="1:14" ht="13.5">
      <c r="A35" s="7"/>
      <c r="B35" s="8"/>
      <c r="C35" s="9"/>
      <c r="D35" s="7"/>
      <c r="E35" s="9"/>
      <c r="F35" s="7"/>
      <c r="G35" s="9"/>
      <c r="H35" s="58"/>
      <c r="I35" s="21"/>
      <c r="J35" s="7"/>
      <c r="K35" s="9"/>
      <c r="L35" s="4"/>
      <c r="M35" s="4"/>
      <c r="N35" s="4"/>
    </row>
    <row r="36" spans="1:14" ht="13.5">
      <c r="A36" s="10" t="s">
        <v>23</v>
      </c>
      <c r="B36" s="11">
        <v>26</v>
      </c>
      <c r="C36" s="12" t="s">
        <v>22</v>
      </c>
      <c r="D36" s="23" t="s">
        <v>83</v>
      </c>
      <c r="E36" s="122">
        <v>12049</v>
      </c>
      <c r="F36" s="13"/>
      <c r="G36" s="41">
        <f>K15+E36+E37</f>
        <v>14593</v>
      </c>
      <c r="H36" s="23"/>
      <c r="I36" s="102"/>
      <c r="J36" s="13"/>
      <c r="K36" s="41">
        <f>G36+I36+I37</f>
        <v>14593</v>
      </c>
      <c r="L36" s="42">
        <v>11521</v>
      </c>
      <c r="M36" s="43">
        <f>L36/K36</f>
        <v>0.789488110738025</v>
      </c>
      <c r="N36" s="42">
        <v>11075</v>
      </c>
    </row>
    <row r="37" spans="1:14" ht="13.5">
      <c r="A37" s="7"/>
      <c r="B37" s="8"/>
      <c r="C37" s="9"/>
      <c r="D37" s="7"/>
      <c r="E37" s="9"/>
      <c r="F37" s="7"/>
      <c r="G37" s="9"/>
      <c r="H37" s="58"/>
      <c r="I37" s="21"/>
      <c r="J37" s="7"/>
      <c r="K37" s="9"/>
      <c r="L37" s="4"/>
      <c r="M37" s="4"/>
      <c r="N37" s="4"/>
    </row>
    <row r="38" spans="1:14" ht="13.5" customHeight="1" hidden="1">
      <c r="A38" s="10" t="s">
        <v>23</v>
      </c>
      <c r="B38" s="11">
        <v>27</v>
      </c>
      <c r="C38" s="12" t="s">
        <v>22</v>
      </c>
      <c r="D38" s="23"/>
      <c r="E38" s="122"/>
      <c r="F38" s="13"/>
      <c r="G38" s="41">
        <f>K16+E38+E39</f>
        <v>0</v>
      </c>
      <c r="H38" s="23"/>
      <c r="I38" s="102"/>
      <c r="J38" s="13"/>
      <c r="K38" s="41">
        <f>G38+I38+I39</f>
        <v>0</v>
      </c>
      <c r="L38" s="42"/>
      <c r="M38" s="43" t="e">
        <f>L38/K38</f>
        <v>#DIV/0!</v>
      </c>
      <c r="N38" s="42"/>
    </row>
    <row r="39" spans="1:14" ht="13.5" customHeight="1" hidden="1">
      <c r="A39" s="7"/>
      <c r="B39" s="8"/>
      <c r="C39" s="9"/>
      <c r="D39" s="7"/>
      <c r="E39" s="9"/>
      <c r="F39" s="7"/>
      <c r="G39" s="9"/>
      <c r="H39" s="58"/>
      <c r="I39" s="21"/>
      <c r="J39" s="7"/>
      <c r="K39" s="9"/>
      <c r="L39" s="4"/>
      <c r="M39" s="4"/>
      <c r="N39" s="4"/>
    </row>
    <row r="40" spans="1:8" ht="27" customHeight="1">
      <c r="A40" s="62"/>
      <c r="B40" s="62"/>
      <c r="C40" s="62"/>
      <c r="H40" s="33"/>
    </row>
    <row r="41" spans="1:14" ht="19.5" customHeight="1">
      <c r="A41" s="194" t="s">
        <v>22</v>
      </c>
      <c r="B41" s="195"/>
      <c r="C41" s="196"/>
      <c r="D41" s="3" t="s">
        <v>38</v>
      </c>
      <c r="E41" s="210" t="s">
        <v>50</v>
      </c>
      <c r="F41" s="211"/>
      <c r="G41" s="211"/>
      <c r="H41" s="211"/>
      <c r="I41" s="211"/>
      <c r="J41" s="211"/>
      <c r="K41" s="211"/>
      <c r="L41" s="211"/>
      <c r="M41" s="211"/>
      <c r="N41" s="212"/>
    </row>
    <row r="42" spans="1:14" ht="17.25" customHeight="1">
      <c r="A42" s="197"/>
      <c r="B42" s="198"/>
      <c r="C42" s="199"/>
      <c r="D42" s="2"/>
      <c r="E42" s="3" t="s">
        <v>39</v>
      </c>
      <c r="F42" s="188" t="s">
        <v>47</v>
      </c>
      <c r="G42" s="189"/>
      <c r="H42" s="189"/>
      <c r="I42" s="189"/>
      <c r="J42" s="189"/>
      <c r="K42" s="189"/>
      <c r="L42" s="189"/>
      <c r="M42" s="189"/>
      <c r="N42" s="190"/>
    </row>
    <row r="43" spans="1:14" ht="14.25" thickBot="1">
      <c r="A43" s="200"/>
      <c r="B43" s="201"/>
      <c r="C43" s="202"/>
      <c r="D43" s="60" t="s">
        <v>36</v>
      </c>
      <c r="E43" s="60" t="s">
        <v>36</v>
      </c>
      <c r="F43" s="191"/>
      <c r="G43" s="192"/>
      <c r="H43" s="192"/>
      <c r="I43" s="192"/>
      <c r="J43" s="192"/>
      <c r="K43" s="192"/>
      <c r="L43" s="192"/>
      <c r="M43" s="192"/>
      <c r="N43" s="193"/>
    </row>
    <row r="44" spans="1:14" ht="24.75" customHeight="1" thickTop="1">
      <c r="A44" s="14" t="s">
        <v>23</v>
      </c>
      <c r="B44" s="15">
        <v>18</v>
      </c>
      <c r="C44" s="16" t="s">
        <v>22</v>
      </c>
      <c r="D44" s="44">
        <f>N20</f>
        <v>11850</v>
      </c>
      <c r="E44" s="34">
        <v>2000</v>
      </c>
      <c r="F44" s="49" t="s">
        <v>113</v>
      </c>
      <c r="G44" s="100">
        <v>1000</v>
      </c>
      <c r="H44" s="50" t="s">
        <v>114</v>
      </c>
      <c r="I44" s="101">
        <v>500</v>
      </c>
      <c r="J44" s="180" t="s">
        <v>100</v>
      </c>
      <c r="K44" s="100">
        <v>500</v>
      </c>
      <c r="L44" s="50"/>
      <c r="M44" s="101"/>
      <c r="N44" s="181"/>
    </row>
    <row r="45" spans="1:14" ht="24.75" customHeight="1">
      <c r="A45" s="14" t="s">
        <v>23</v>
      </c>
      <c r="B45" s="15">
        <v>19</v>
      </c>
      <c r="C45" s="16" t="s">
        <v>22</v>
      </c>
      <c r="D45" s="44">
        <f>N22</f>
        <v>11000</v>
      </c>
      <c r="E45" s="34">
        <v>3000</v>
      </c>
      <c r="F45" s="49" t="s">
        <v>113</v>
      </c>
      <c r="G45" s="100">
        <v>1000</v>
      </c>
      <c r="H45" s="50" t="s">
        <v>114</v>
      </c>
      <c r="I45" s="101">
        <v>1000</v>
      </c>
      <c r="J45" s="180" t="s">
        <v>100</v>
      </c>
      <c r="K45" s="100">
        <v>1000</v>
      </c>
      <c r="L45" s="50"/>
      <c r="M45" s="101"/>
      <c r="N45" s="181"/>
    </row>
    <row r="46" spans="1:14" ht="24.75" customHeight="1">
      <c r="A46" s="14" t="s">
        <v>23</v>
      </c>
      <c r="B46" s="15">
        <v>20</v>
      </c>
      <c r="C46" s="16" t="s">
        <v>22</v>
      </c>
      <c r="D46" s="44">
        <f>N24</f>
        <v>9372</v>
      </c>
      <c r="E46" s="34">
        <v>1500</v>
      </c>
      <c r="F46" s="49" t="s">
        <v>114</v>
      </c>
      <c r="G46" s="100">
        <v>761</v>
      </c>
      <c r="H46" s="50" t="s">
        <v>100</v>
      </c>
      <c r="I46" s="101">
        <v>739</v>
      </c>
      <c r="J46" s="229" t="s">
        <v>135</v>
      </c>
      <c r="K46" s="230"/>
      <c r="L46" s="230"/>
      <c r="M46" s="230"/>
      <c r="N46" s="231"/>
    </row>
    <row r="47" spans="1:14" ht="24.75" customHeight="1">
      <c r="A47" s="14" t="s">
        <v>23</v>
      </c>
      <c r="B47" s="15">
        <v>21</v>
      </c>
      <c r="C47" s="16" t="s">
        <v>22</v>
      </c>
      <c r="D47" s="44">
        <f>N26</f>
        <v>12015</v>
      </c>
      <c r="E47" s="34">
        <v>2500</v>
      </c>
      <c r="F47" s="49" t="s">
        <v>114</v>
      </c>
      <c r="G47" s="100">
        <v>500</v>
      </c>
      <c r="H47" s="50" t="s">
        <v>100</v>
      </c>
      <c r="I47" s="101">
        <v>500</v>
      </c>
      <c r="J47" s="180" t="s">
        <v>113</v>
      </c>
      <c r="K47" s="100">
        <v>1000</v>
      </c>
      <c r="L47" s="50" t="s">
        <v>118</v>
      </c>
      <c r="M47" s="101">
        <v>500</v>
      </c>
      <c r="N47" s="181"/>
    </row>
    <row r="48" spans="1:14" ht="24.75" customHeight="1">
      <c r="A48" s="14" t="s">
        <v>23</v>
      </c>
      <c r="B48" s="15">
        <v>22</v>
      </c>
      <c r="C48" s="16" t="s">
        <v>22</v>
      </c>
      <c r="D48" s="44">
        <f>N28</f>
        <v>10718</v>
      </c>
      <c r="E48" s="34">
        <v>2400</v>
      </c>
      <c r="F48" s="49" t="s">
        <v>114</v>
      </c>
      <c r="G48" s="100">
        <v>400</v>
      </c>
      <c r="H48" s="50" t="s">
        <v>100</v>
      </c>
      <c r="I48" s="101">
        <v>800</v>
      </c>
      <c r="J48" s="180" t="s">
        <v>113</v>
      </c>
      <c r="K48" s="100">
        <v>800</v>
      </c>
      <c r="L48" s="50" t="s">
        <v>115</v>
      </c>
      <c r="M48" s="101">
        <v>400</v>
      </c>
      <c r="N48" s="181"/>
    </row>
    <row r="49" spans="1:14" ht="24.75" customHeight="1">
      <c r="A49" s="14" t="s">
        <v>23</v>
      </c>
      <c r="B49" s="15">
        <v>23</v>
      </c>
      <c r="C49" s="16" t="s">
        <v>22</v>
      </c>
      <c r="D49" s="44">
        <f>N30</f>
        <v>9103</v>
      </c>
      <c r="E49" s="34">
        <v>2500</v>
      </c>
      <c r="F49" s="49" t="s">
        <v>114</v>
      </c>
      <c r="G49" s="100">
        <v>500</v>
      </c>
      <c r="H49" s="50" t="s">
        <v>113</v>
      </c>
      <c r="I49" s="101">
        <v>1000</v>
      </c>
      <c r="J49" s="180" t="s">
        <v>118</v>
      </c>
      <c r="K49" s="100">
        <v>500</v>
      </c>
      <c r="L49" s="50" t="s">
        <v>115</v>
      </c>
      <c r="M49" s="101">
        <v>500</v>
      </c>
      <c r="N49" s="181"/>
    </row>
    <row r="50" spans="1:14" ht="24.75" customHeight="1">
      <c r="A50" s="14" t="s">
        <v>23</v>
      </c>
      <c r="B50" s="15">
        <v>24</v>
      </c>
      <c r="C50" s="16" t="s">
        <v>22</v>
      </c>
      <c r="D50" s="44">
        <f>N32</f>
        <v>10223</v>
      </c>
      <c r="E50" s="18">
        <v>2500</v>
      </c>
      <c r="F50" s="182" t="s">
        <v>113</v>
      </c>
      <c r="G50" s="173">
        <v>1000</v>
      </c>
      <c r="H50" s="179" t="s">
        <v>114</v>
      </c>
      <c r="I50" s="173">
        <v>500</v>
      </c>
      <c r="J50" s="236" t="s">
        <v>118</v>
      </c>
      <c r="K50" s="173">
        <v>500</v>
      </c>
      <c r="L50" s="179" t="s">
        <v>115</v>
      </c>
      <c r="M50" s="173">
        <v>500</v>
      </c>
      <c r="N50" s="183"/>
    </row>
    <row r="51" spans="1:14" ht="24" customHeight="1">
      <c r="A51" s="14" t="s">
        <v>23</v>
      </c>
      <c r="B51" s="15">
        <v>25</v>
      </c>
      <c r="C51" s="16" t="s">
        <v>22</v>
      </c>
      <c r="D51" s="44">
        <f>N34</f>
        <v>10305</v>
      </c>
      <c r="E51" s="125">
        <v>1600</v>
      </c>
      <c r="F51" s="182" t="s">
        <v>113</v>
      </c>
      <c r="G51" s="173">
        <v>800</v>
      </c>
      <c r="H51" s="179" t="s">
        <v>114</v>
      </c>
      <c r="I51" s="173">
        <v>400</v>
      </c>
      <c r="J51" s="236" t="s">
        <v>115</v>
      </c>
      <c r="K51" s="173">
        <v>400</v>
      </c>
      <c r="L51" s="179"/>
      <c r="M51" s="173"/>
      <c r="N51" s="183"/>
    </row>
    <row r="52" spans="1:14" ht="24.75" customHeight="1">
      <c r="A52" s="14" t="s">
        <v>23</v>
      </c>
      <c r="B52" s="15">
        <v>26</v>
      </c>
      <c r="C52" s="16" t="s">
        <v>22</v>
      </c>
      <c r="D52" s="44">
        <f>N36</f>
        <v>11075</v>
      </c>
      <c r="E52" s="125">
        <v>2500</v>
      </c>
      <c r="F52" s="182" t="s">
        <v>113</v>
      </c>
      <c r="G52" s="173">
        <v>1000</v>
      </c>
      <c r="H52" s="179" t="s">
        <v>114</v>
      </c>
      <c r="I52" s="173">
        <v>500</v>
      </c>
      <c r="J52" s="236" t="s">
        <v>115</v>
      </c>
      <c r="K52" s="173">
        <v>500</v>
      </c>
      <c r="L52" s="179" t="s">
        <v>118</v>
      </c>
      <c r="M52" s="173">
        <v>500</v>
      </c>
      <c r="N52" s="183"/>
    </row>
    <row r="53" spans="1:14" ht="24.75" customHeight="1" hidden="1">
      <c r="A53" s="14" t="s">
        <v>23</v>
      </c>
      <c r="B53" s="15">
        <v>27</v>
      </c>
      <c r="C53" s="16" t="s">
        <v>22</v>
      </c>
      <c r="D53" s="44">
        <f>N38</f>
        <v>0</v>
      </c>
      <c r="E53" s="114"/>
      <c r="F53" s="115"/>
      <c r="G53" s="103"/>
      <c r="H53" s="117"/>
      <c r="I53" s="103"/>
      <c r="J53" s="117"/>
      <c r="K53" s="103"/>
      <c r="L53" s="117"/>
      <c r="M53" s="103"/>
      <c r="N53" s="5"/>
    </row>
  </sheetData>
  <sheetProtection/>
  <mergeCells count="15">
    <mergeCell ref="A4:C6"/>
    <mergeCell ref="A18:C19"/>
    <mergeCell ref="D4:F4"/>
    <mergeCell ref="G4:I4"/>
    <mergeCell ref="J4:J5"/>
    <mergeCell ref="M4:N6"/>
    <mergeCell ref="E41:N41"/>
    <mergeCell ref="J46:N46"/>
    <mergeCell ref="F42:N43"/>
    <mergeCell ref="A1:C1"/>
    <mergeCell ref="A41:C43"/>
    <mergeCell ref="D18:E18"/>
    <mergeCell ref="F18:G18"/>
    <mergeCell ref="H18:I18"/>
    <mergeCell ref="J18:K18"/>
  </mergeCells>
  <printOptions/>
  <pageMargins left="0.65" right="0.56" top="0.76" bottom="0.77" header="0.42" footer="0.37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55"/>
  <sheetViews>
    <sheetView zoomScale="80" zoomScaleNormal="80" zoomScalePageLayoutView="0" workbookViewId="0" topLeftCell="A32">
      <selection activeCell="L40" sqref="L40"/>
    </sheetView>
  </sheetViews>
  <sheetFormatPr defaultColWidth="9.00390625" defaultRowHeight="13.5"/>
  <cols>
    <col min="1" max="1" width="4.875" style="0" bestFit="1" customWidth="1"/>
    <col min="2" max="2" width="3.00390625" style="0" customWidth="1"/>
    <col min="3" max="3" width="4.875" style="0" bestFit="1" customWidth="1"/>
    <col min="10" max="10" width="7.875" style="0" customWidth="1"/>
    <col min="12" max="12" width="10.50390625" style="0" bestFit="1" customWidth="1"/>
    <col min="14" max="14" width="11.375" style="0" customWidth="1"/>
  </cols>
  <sheetData>
    <row r="1" spans="1:7" ht="17.25" customHeight="1">
      <c r="A1" s="213" t="s">
        <v>46</v>
      </c>
      <c r="B1" s="213"/>
      <c r="C1" s="213"/>
      <c r="D1" s="31" t="s">
        <v>63</v>
      </c>
      <c r="E1" s="1" t="s">
        <v>44</v>
      </c>
      <c r="F1" s="32" t="s">
        <v>54</v>
      </c>
      <c r="G1" s="5" t="s">
        <v>42</v>
      </c>
    </row>
    <row r="2" ht="7.5" customHeight="1"/>
    <row r="3" ht="6" customHeight="1"/>
    <row r="4" spans="1:14" ht="13.5">
      <c r="A4" s="221" t="s">
        <v>22</v>
      </c>
      <c r="B4" s="221"/>
      <c r="C4" s="221"/>
      <c r="D4" s="213" t="s">
        <v>0</v>
      </c>
      <c r="E4" s="213"/>
      <c r="F4" s="213"/>
      <c r="G4" s="213" t="s">
        <v>12</v>
      </c>
      <c r="H4" s="213"/>
      <c r="I4" s="213"/>
      <c r="J4" s="214" t="s">
        <v>14</v>
      </c>
      <c r="K4" s="3" t="s">
        <v>8</v>
      </c>
      <c r="L4" s="3" t="s">
        <v>10</v>
      </c>
      <c r="M4" s="188" t="s">
        <v>40</v>
      </c>
      <c r="N4" s="190"/>
    </row>
    <row r="5" spans="1:14" ht="13.5">
      <c r="A5" s="221"/>
      <c r="B5" s="221"/>
      <c r="C5" s="221"/>
      <c r="D5" s="3" t="s">
        <v>2</v>
      </c>
      <c r="E5" s="3" t="s">
        <v>4</v>
      </c>
      <c r="F5" s="3" t="s">
        <v>6</v>
      </c>
      <c r="G5" s="3" t="s">
        <v>2</v>
      </c>
      <c r="H5" s="3" t="s">
        <v>4</v>
      </c>
      <c r="I5" s="3" t="s">
        <v>6</v>
      </c>
      <c r="J5" s="215"/>
      <c r="K5" s="2"/>
      <c r="L5" s="2"/>
      <c r="M5" s="216"/>
      <c r="N5" s="217"/>
    </row>
    <row r="6" spans="1:14" ht="14.25" thickBot="1">
      <c r="A6" s="222"/>
      <c r="B6" s="222"/>
      <c r="C6" s="222"/>
      <c r="D6" s="60" t="s">
        <v>16</v>
      </c>
      <c r="E6" s="60" t="s">
        <v>16</v>
      </c>
      <c r="F6" s="60" t="s">
        <v>16</v>
      </c>
      <c r="G6" s="60" t="s">
        <v>16</v>
      </c>
      <c r="H6" s="60" t="s">
        <v>16</v>
      </c>
      <c r="I6" s="60" t="s">
        <v>16</v>
      </c>
      <c r="J6" s="60"/>
      <c r="K6" s="60" t="s">
        <v>18</v>
      </c>
      <c r="L6" s="60" t="s">
        <v>20</v>
      </c>
      <c r="M6" s="191"/>
      <c r="N6" s="193"/>
    </row>
    <row r="7" spans="1:14" ht="24.75" customHeight="1" thickTop="1">
      <c r="A7" s="14" t="s">
        <v>23</v>
      </c>
      <c r="B7" s="15">
        <v>18</v>
      </c>
      <c r="C7" s="16" t="s">
        <v>22</v>
      </c>
      <c r="D7" s="34">
        <v>1141</v>
      </c>
      <c r="E7" s="34">
        <v>859</v>
      </c>
      <c r="F7" s="35">
        <f aca="true" t="shared" si="0" ref="F7:F16">D7+E7</f>
        <v>2000</v>
      </c>
      <c r="G7" s="34">
        <v>1048</v>
      </c>
      <c r="H7" s="34">
        <v>326</v>
      </c>
      <c r="I7" s="35">
        <f aca="true" t="shared" si="1" ref="I7:I16">G7+H7</f>
        <v>1374</v>
      </c>
      <c r="J7" s="36">
        <f aca="true" t="shared" si="2" ref="J7:J16">G7/D7</f>
        <v>0.9184925503943909</v>
      </c>
      <c r="K7" s="34">
        <v>2700</v>
      </c>
      <c r="L7" s="44">
        <f aca="true" t="shared" si="3" ref="L7:L16">K7*1000/G7</f>
        <v>2576.335877862595</v>
      </c>
      <c r="M7" s="14"/>
      <c r="N7" s="16"/>
    </row>
    <row r="8" spans="1:14" ht="24.75" customHeight="1">
      <c r="A8" s="14" t="s">
        <v>23</v>
      </c>
      <c r="B8" s="15">
        <v>19</v>
      </c>
      <c r="C8" s="16" t="s">
        <v>22</v>
      </c>
      <c r="D8" s="34">
        <v>1257</v>
      </c>
      <c r="E8" s="34">
        <v>966</v>
      </c>
      <c r="F8" s="35">
        <f t="shared" si="0"/>
        <v>2223</v>
      </c>
      <c r="G8" s="34">
        <v>1097</v>
      </c>
      <c r="H8" s="34">
        <v>354</v>
      </c>
      <c r="I8" s="35">
        <f t="shared" si="1"/>
        <v>1451</v>
      </c>
      <c r="J8" s="36">
        <f t="shared" si="2"/>
        <v>0.8727128082736675</v>
      </c>
      <c r="K8" s="34">
        <v>2708</v>
      </c>
      <c r="L8" s="44">
        <f t="shared" si="3"/>
        <v>2468.550592525068</v>
      </c>
      <c r="M8" s="14"/>
      <c r="N8" s="16"/>
    </row>
    <row r="9" spans="1:14" ht="24.75" customHeight="1">
      <c r="A9" s="14" t="s">
        <v>23</v>
      </c>
      <c r="B9" s="15">
        <v>20</v>
      </c>
      <c r="C9" s="16" t="s">
        <v>22</v>
      </c>
      <c r="D9" s="34">
        <v>1027</v>
      </c>
      <c r="E9" s="34">
        <v>1051</v>
      </c>
      <c r="F9" s="35">
        <f t="shared" si="0"/>
        <v>2078</v>
      </c>
      <c r="G9" s="34">
        <v>979</v>
      </c>
      <c r="H9" s="34">
        <v>372</v>
      </c>
      <c r="I9" s="35">
        <f t="shared" si="1"/>
        <v>1351</v>
      </c>
      <c r="J9" s="36">
        <f t="shared" si="2"/>
        <v>0.9532619279454723</v>
      </c>
      <c r="K9" s="34">
        <v>2496</v>
      </c>
      <c r="L9" s="44">
        <f t="shared" si="3"/>
        <v>2549.540347293156</v>
      </c>
      <c r="M9" s="14"/>
      <c r="N9" s="16"/>
    </row>
    <row r="10" spans="1:14" ht="24.75" customHeight="1">
      <c r="A10" s="14" t="s">
        <v>23</v>
      </c>
      <c r="B10" s="15">
        <v>21</v>
      </c>
      <c r="C10" s="16" t="s">
        <v>22</v>
      </c>
      <c r="D10" s="34">
        <v>1103</v>
      </c>
      <c r="E10" s="34">
        <v>1227</v>
      </c>
      <c r="F10" s="35">
        <f t="shared" si="0"/>
        <v>2330</v>
      </c>
      <c r="G10" s="34">
        <v>1032</v>
      </c>
      <c r="H10" s="34">
        <v>372</v>
      </c>
      <c r="I10" s="35">
        <f t="shared" si="1"/>
        <v>1404</v>
      </c>
      <c r="J10" s="36">
        <f t="shared" si="2"/>
        <v>0.9356300997280145</v>
      </c>
      <c r="K10" s="34">
        <v>2739</v>
      </c>
      <c r="L10" s="44">
        <f t="shared" si="3"/>
        <v>2654.0697674418607</v>
      </c>
      <c r="M10" s="14"/>
      <c r="N10" s="16"/>
    </row>
    <row r="11" spans="1:14" ht="24.75" customHeight="1">
      <c r="A11" s="14" t="s">
        <v>23</v>
      </c>
      <c r="B11" s="15">
        <v>22</v>
      </c>
      <c r="C11" s="16" t="s">
        <v>22</v>
      </c>
      <c r="D11" s="34">
        <v>1428</v>
      </c>
      <c r="E11" s="34">
        <v>1724</v>
      </c>
      <c r="F11" s="35">
        <f t="shared" si="0"/>
        <v>3152</v>
      </c>
      <c r="G11" s="34">
        <v>1367</v>
      </c>
      <c r="H11" s="34">
        <v>531</v>
      </c>
      <c r="I11" s="35">
        <f t="shared" si="1"/>
        <v>1898</v>
      </c>
      <c r="J11" s="36">
        <f t="shared" si="2"/>
        <v>0.9572829131652661</v>
      </c>
      <c r="K11" s="34">
        <v>3584</v>
      </c>
      <c r="L11" s="44">
        <f t="shared" si="3"/>
        <v>2621.799561082663</v>
      </c>
      <c r="M11" s="14"/>
      <c r="N11" s="16"/>
    </row>
    <row r="12" spans="1:14" ht="24.75" customHeight="1">
      <c r="A12" s="14" t="s">
        <v>23</v>
      </c>
      <c r="B12" s="15">
        <v>23</v>
      </c>
      <c r="C12" s="16" t="s">
        <v>22</v>
      </c>
      <c r="D12" s="34">
        <v>1307</v>
      </c>
      <c r="E12" s="34">
        <v>1390</v>
      </c>
      <c r="F12" s="35">
        <f t="shared" si="0"/>
        <v>2697</v>
      </c>
      <c r="G12" s="34">
        <v>1248</v>
      </c>
      <c r="H12" s="34">
        <v>473</v>
      </c>
      <c r="I12" s="35">
        <f t="shared" si="1"/>
        <v>1721</v>
      </c>
      <c r="J12" s="36">
        <f t="shared" si="2"/>
        <v>0.954858454475899</v>
      </c>
      <c r="K12" s="34">
        <v>3146</v>
      </c>
      <c r="L12" s="44">
        <f t="shared" si="3"/>
        <v>2520.8333333333335</v>
      </c>
      <c r="M12" s="14"/>
      <c r="N12" s="16"/>
    </row>
    <row r="13" spans="1:14" ht="24.75" customHeight="1">
      <c r="A13" s="14" t="s">
        <v>91</v>
      </c>
      <c r="B13" s="15">
        <v>24</v>
      </c>
      <c r="C13" s="16" t="s">
        <v>93</v>
      </c>
      <c r="D13" s="34">
        <v>783</v>
      </c>
      <c r="E13" s="34">
        <v>1190</v>
      </c>
      <c r="F13" s="35">
        <f t="shared" si="0"/>
        <v>1973</v>
      </c>
      <c r="G13" s="34">
        <v>726</v>
      </c>
      <c r="H13" s="34">
        <v>321</v>
      </c>
      <c r="I13" s="35">
        <f t="shared" si="1"/>
        <v>1047</v>
      </c>
      <c r="J13" s="36">
        <f t="shared" si="2"/>
        <v>0.9272030651340997</v>
      </c>
      <c r="K13" s="34">
        <v>1748</v>
      </c>
      <c r="L13" s="44">
        <f t="shared" si="3"/>
        <v>2407.7134986225897</v>
      </c>
      <c r="M13" s="14"/>
      <c r="N13" s="16"/>
    </row>
    <row r="14" spans="1:14" ht="24.75" customHeight="1">
      <c r="A14" s="14" t="s">
        <v>91</v>
      </c>
      <c r="B14" s="15">
        <v>25</v>
      </c>
      <c r="C14" s="16" t="s">
        <v>93</v>
      </c>
      <c r="D14" s="34">
        <v>859</v>
      </c>
      <c r="E14" s="34">
        <v>846</v>
      </c>
      <c r="F14" s="35">
        <f t="shared" si="0"/>
        <v>1705</v>
      </c>
      <c r="G14" s="34">
        <v>845</v>
      </c>
      <c r="H14" s="34">
        <v>296</v>
      </c>
      <c r="I14" s="35">
        <f t="shared" si="1"/>
        <v>1141</v>
      </c>
      <c r="J14" s="36">
        <f t="shared" si="2"/>
        <v>0.9837019790454016</v>
      </c>
      <c r="K14" s="34">
        <v>2069</v>
      </c>
      <c r="L14" s="44">
        <f t="shared" si="3"/>
        <v>2448.5207100591715</v>
      </c>
      <c r="M14" s="14"/>
      <c r="N14" s="16"/>
    </row>
    <row r="15" spans="1:14" ht="24.75" customHeight="1">
      <c r="A15" s="14" t="s">
        <v>91</v>
      </c>
      <c r="B15" s="15">
        <v>26</v>
      </c>
      <c r="C15" s="16" t="s">
        <v>93</v>
      </c>
      <c r="D15" s="34">
        <v>1530</v>
      </c>
      <c r="E15" s="34">
        <v>1406</v>
      </c>
      <c r="F15" s="35">
        <f t="shared" si="0"/>
        <v>2936</v>
      </c>
      <c r="G15" s="34">
        <v>1373</v>
      </c>
      <c r="H15" s="34">
        <v>378</v>
      </c>
      <c r="I15" s="35">
        <f t="shared" si="1"/>
        <v>1751</v>
      </c>
      <c r="J15" s="36">
        <f t="shared" si="2"/>
        <v>0.8973856209150327</v>
      </c>
      <c r="K15" s="34">
        <v>3296</v>
      </c>
      <c r="L15" s="44">
        <f t="shared" si="3"/>
        <v>2400.5826656955574</v>
      </c>
      <c r="M15" s="14"/>
      <c r="N15" s="16"/>
    </row>
    <row r="16" spans="1:14" ht="24.75" customHeight="1" hidden="1">
      <c r="A16" s="14" t="s">
        <v>91</v>
      </c>
      <c r="B16" s="15">
        <v>27</v>
      </c>
      <c r="C16" s="16" t="s">
        <v>93</v>
      </c>
      <c r="D16" s="34"/>
      <c r="E16" s="34"/>
      <c r="F16" s="35">
        <f t="shared" si="0"/>
        <v>0</v>
      </c>
      <c r="G16" s="34"/>
      <c r="H16" s="34"/>
      <c r="I16" s="35">
        <f t="shared" si="1"/>
        <v>0</v>
      </c>
      <c r="J16" s="36" t="e">
        <f t="shared" si="2"/>
        <v>#DIV/0!</v>
      </c>
      <c r="K16" s="34"/>
      <c r="L16" s="44" t="e">
        <f t="shared" si="3"/>
        <v>#DIV/0!</v>
      </c>
      <c r="M16" s="14"/>
      <c r="N16" s="16"/>
    </row>
    <row r="17" spans="1:14" ht="27" customHeight="1">
      <c r="A17" s="71"/>
      <c r="B17" s="71"/>
      <c r="C17" s="71"/>
      <c r="D17" s="72"/>
      <c r="E17" s="72"/>
      <c r="F17" s="73"/>
      <c r="G17" s="72"/>
      <c r="H17" s="72"/>
      <c r="I17" s="73"/>
      <c r="J17" s="74"/>
      <c r="K17" s="72"/>
      <c r="L17" s="75"/>
      <c r="M17" s="71"/>
      <c r="N17" s="71"/>
    </row>
    <row r="18" spans="1:14" ht="13.5">
      <c r="A18" s="221" t="s">
        <v>22</v>
      </c>
      <c r="B18" s="221"/>
      <c r="C18" s="221"/>
      <c r="D18" s="203" t="s">
        <v>48</v>
      </c>
      <c r="E18" s="204"/>
      <c r="F18" s="203" t="s">
        <v>24</v>
      </c>
      <c r="G18" s="204"/>
      <c r="H18" s="203" t="s">
        <v>26</v>
      </c>
      <c r="I18" s="204"/>
      <c r="J18" s="203" t="s">
        <v>28</v>
      </c>
      <c r="K18" s="204"/>
      <c r="L18" s="3" t="s">
        <v>30</v>
      </c>
      <c r="M18" s="3" t="s">
        <v>32</v>
      </c>
      <c r="N18" s="3" t="s">
        <v>34</v>
      </c>
    </row>
    <row r="19" spans="1:14" ht="14.25" thickBot="1">
      <c r="A19" s="222"/>
      <c r="B19" s="222"/>
      <c r="C19" s="222"/>
      <c r="D19" s="69"/>
      <c r="E19" s="70" t="s">
        <v>18</v>
      </c>
      <c r="F19" s="69"/>
      <c r="G19" s="70" t="s">
        <v>18</v>
      </c>
      <c r="H19" s="69"/>
      <c r="I19" s="70" t="s">
        <v>18</v>
      </c>
      <c r="J19" s="69"/>
      <c r="K19" s="70" t="s">
        <v>18</v>
      </c>
      <c r="L19" s="60" t="s">
        <v>36</v>
      </c>
      <c r="M19" s="60"/>
      <c r="N19" s="60" t="s">
        <v>36</v>
      </c>
    </row>
    <row r="20" spans="1:14" ht="14.25" thickTop="1">
      <c r="A20" s="10" t="s">
        <v>23</v>
      </c>
      <c r="B20" s="11">
        <v>18</v>
      </c>
      <c r="C20" s="12" t="s">
        <v>22</v>
      </c>
      <c r="D20" s="23"/>
      <c r="E20" s="40"/>
      <c r="F20" s="13"/>
      <c r="G20" s="41">
        <f>K7+E20+E21</f>
        <v>2700</v>
      </c>
      <c r="H20" s="23"/>
      <c r="I20" s="40">
        <v>2300</v>
      </c>
      <c r="J20" s="13"/>
      <c r="K20" s="41">
        <f>G20+I20+I21</f>
        <v>5000</v>
      </c>
      <c r="L20" s="42">
        <v>4655</v>
      </c>
      <c r="M20" s="43">
        <f>L20/K20</f>
        <v>0.931</v>
      </c>
      <c r="N20" s="42">
        <v>4460</v>
      </c>
    </row>
    <row r="21" spans="1:14" ht="13.5">
      <c r="A21" s="7"/>
      <c r="B21" s="8"/>
      <c r="C21" s="9"/>
      <c r="D21" s="7"/>
      <c r="E21" s="37"/>
      <c r="F21" s="6"/>
      <c r="G21" s="38"/>
      <c r="H21" s="24"/>
      <c r="I21" s="37"/>
      <c r="J21" s="6"/>
      <c r="K21" s="38"/>
      <c r="L21" s="39"/>
      <c r="M21" s="4"/>
      <c r="N21" s="39"/>
    </row>
    <row r="22" spans="1:14" ht="13.5">
      <c r="A22" s="10" t="s">
        <v>23</v>
      </c>
      <c r="B22" s="11">
        <v>19</v>
      </c>
      <c r="C22" s="12" t="s">
        <v>22</v>
      </c>
      <c r="D22" s="23"/>
      <c r="E22" s="40"/>
      <c r="F22" s="13"/>
      <c r="G22" s="41">
        <f>K8+E22+E23</f>
        <v>2708</v>
      </c>
      <c r="H22" s="23"/>
      <c r="I22" s="40">
        <v>2534</v>
      </c>
      <c r="J22" s="13"/>
      <c r="K22" s="41">
        <f>G22+I22+I23</f>
        <v>5242</v>
      </c>
      <c r="L22" s="42">
        <v>4975</v>
      </c>
      <c r="M22" s="43">
        <f>L22/K22</f>
        <v>0.9490652422739413</v>
      </c>
      <c r="N22" s="42">
        <v>4675</v>
      </c>
    </row>
    <row r="23" spans="1:14" ht="13.5">
      <c r="A23" s="7"/>
      <c r="B23" s="62"/>
      <c r="C23" s="9"/>
      <c r="D23" s="7"/>
      <c r="E23" s="37"/>
      <c r="F23" s="6"/>
      <c r="G23" s="38"/>
      <c r="H23" s="24"/>
      <c r="I23" s="37"/>
      <c r="J23" s="6"/>
      <c r="K23" s="38"/>
      <c r="L23" s="39"/>
      <c r="M23" s="4"/>
      <c r="N23" s="39"/>
    </row>
    <row r="24" spans="1:14" ht="13.5">
      <c r="A24" s="10" t="s">
        <v>23</v>
      </c>
      <c r="B24" s="11">
        <v>20</v>
      </c>
      <c r="C24" s="12" t="s">
        <v>22</v>
      </c>
      <c r="D24" s="23"/>
      <c r="E24" s="40"/>
      <c r="F24" s="13"/>
      <c r="G24" s="41">
        <f>K9+E24+E25</f>
        <v>2496</v>
      </c>
      <c r="H24" s="23"/>
      <c r="I24" s="40">
        <v>1000</v>
      </c>
      <c r="J24" s="13"/>
      <c r="K24" s="41">
        <f>G24+I24+I25</f>
        <v>3496</v>
      </c>
      <c r="L24" s="42">
        <v>3430</v>
      </c>
      <c r="M24" s="43">
        <f>L24/K24</f>
        <v>0.9811212814645309</v>
      </c>
      <c r="N24" s="42">
        <v>3400</v>
      </c>
    </row>
    <row r="25" spans="1:14" ht="13.5">
      <c r="A25" s="61"/>
      <c r="B25" s="8"/>
      <c r="C25" s="63"/>
      <c r="D25" s="7"/>
      <c r="E25" s="37"/>
      <c r="F25" s="6"/>
      <c r="G25" s="38"/>
      <c r="H25" s="24"/>
      <c r="I25" s="37"/>
      <c r="J25" s="6"/>
      <c r="K25" s="38"/>
      <c r="L25" s="39"/>
      <c r="M25" s="4"/>
      <c r="N25" s="39"/>
    </row>
    <row r="26" spans="1:14" ht="13.5">
      <c r="A26" s="10" t="s">
        <v>23</v>
      </c>
      <c r="B26" s="11">
        <v>21</v>
      </c>
      <c r="C26" s="12" t="s">
        <v>22</v>
      </c>
      <c r="D26" s="23"/>
      <c r="E26" s="40"/>
      <c r="F26" s="13"/>
      <c r="G26" s="41">
        <f>K10+E26+E27</f>
        <v>2739</v>
      </c>
      <c r="H26" s="23"/>
      <c r="I26" s="40">
        <v>2300</v>
      </c>
      <c r="J26" s="13"/>
      <c r="K26" s="41">
        <f>G26+I26+I27</f>
        <v>5039</v>
      </c>
      <c r="L26" s="42">
        <v>4754</v>
      </c>
      <c r="M26" s="43">
        <f>L26/K26</f>
        <v>0.9434411589601112</v>
      </c>
      <c r="N26" s="42">
        <v>4702</v>
      </c>
    </row>
    <row r="27" spans="1:14" ht="13.5">
      <c r="A27" s="7"/>
      <c r="B27" s="62"/>
      <c r="C27" s="9"/>
      <c r="D27" s="7"/>
      <c r="E27" s="37"/>
      <c r="F27" s="6"/>
      <c r="G27" s="38"/>
      <c r="H27" s="58"/>
      <c r="I27" s="9"/>
      <c r="J27" s="6"/>
      <c r="K27" s="38"/>
      <c r="L27" s="4"/>
      <c r="M27" s="4"/>
      <c r="N27" s="4"/>
    </row>
    <row r="28" spans="1:14" ht="13.5">
      <c r="A28" s="10" t="s">
        <v>23</v>
      </c>
      <c r="B28" s="11">
        <v>22</v>
      </c>
      <c r="C28" s="12" t="s">
        <v>22</v>
      </c>
      <c r="D28" s="23"/>
      <c r="E28" s="40"/>
      <c r="F28" s="13"/>
      <c r="G28" s="41">
        <f>K11+E28+E29</f>
        <v>3584</v>
      </c>
      <c r="H28" s="23"/>
      <c r="I28" s="40">
        <v>1500</v>
      </c>
      <c r="J28" s="13"/>
      <c r="K28" s="41">
        <f>G28+I28+I29</f>
        <v>5084</v>
      </c>
      <c r="L28" s="42">
        <v>4670</v>
      </c>
      <c r="M28" s="43">
        <f>L28/K28</f>
        <v>0.9185680566483084</v>
      </c>
      <c r="N28" s="42">
        <v>4623</v>
      </c>
    </row>
    <row r="29" spans="1:14" ht="13.5">
      <c r="A29" s="61"/>
      <c r="B29" s="8"/>
      <c r="C29" s="63"/>
      <c r="D29" s="7"/>
      <c r="E29" s="37"/>
      <c r="F29" s="6"/>
      <c r="G29" s="38"/>
      <c r="H29" s="24"/>
      <c r="I29" s="37"/>
      <c r="J29" s="6"/>
      <c r="K29" s="38"/>
      <c r="L29" s="39"/>
      <c r="M29" s="4"/>
      <c r="N29" s="39"/>
    </row>
    <row r="30" spans="1:14" ht="13.5">
      <c r="A30" s="10" t="s">
        <v>23</v>
      </c>
      <c r="B30" s="11">
        <v>23</v>
      </c>
      <c r="C30" s="12" t="s">
        <v>22</v>
      </c>
      <c r="D30" s="23"/>
      <c r="E30" s="40"/>
      <c r="F30" s="13"/>
      <c r="G30" s="41">
        <f>K12+E30+E31</f>
        <v>3146</v>
      </c>
      <c r="H30" s="23"/>
      <c r="I30" s="40">
        <v>850</v>
      </c>
      <c r="J30" s="13"/>
      <c r="K30" s="41">
        <f>G30+I30</f>
        <v>3996</v>
      </c>
      <c r="L30" s="42">
        <v>3835</v>
      </c>
      <c r="M30" s="43">
        <f>L30/K30</f>
        <v>0.9597097097097097</v>
      </c>
      <c r="N30" s="42">
        <v>3817</v>
      </c>
    </row>
    <row r="31" spans="1:14" ht="13.5">
      <c r="A31" s="7"/>
      <c r="B31" s="8"/>
      <c r="C31" s="9"/>
      <c r="D31" s="7"/>
      <c r="E31" s="9"/>
      <c r="F31" s="7"/>
      <c r="G31" s="9"/>
      <c r="H31" s="58"/>
      <c r="I31" s="9"/>
      <c r="J31" s="7"/>
      <c r="K31" s="9"/>
      <c r="L31" s="4"/>
      <c r="M31" s="4"/>
      <c r="N31" s="4"/>
    </row>
    <row r="32" spans="1:14" ht="13.5">
      <c r="A32" s="10" t="s">
        <v>23</v>
      </c>
      <c r="B32" s="11">
        <v>24</v>
      </c>
      <c r="C32" s="12" t="s">
        <v>22</v>
      </c>
      <c r="D32" s="23" t="s">
        <v>83</v>
      </c>
      <c r="E32" s="40">
        <v>1121</v>
      </c>
      <c r="F32" s="13"/>
      <c r="G32" s="41">
        <f>K13+E32+E33</f>
        <v>2869</v>
      </c>
      <c r="H32" s="23"/>
      <c r="I32" s="40">
        <v>500</v>
      </c>
      <c r="J32" s="13"/>
      <c r="K32" s="41">
        <f>G32+I32+I33</f>
        <v>3369</v>
      </c>
      <c r="L32" s="42">
        <v>3258</v>
      </c>
      <c r="M32" s="43">
        <f>L32/K32</f>
        <v>0.9670525378450578</v>
      </c>
      <c r="N32" s="42">
        <v>3250</v>
      </c>
    </row>
    <row r="33" spans="1:14" ht="13.5">
      <c r="A33" s="7"/>
      <c r="B33" s="8"/>
      <c r="C33" s="9"/>
      <c r="D33" s="7"/>
      <c r="E33" s="37"/>
      <c r="F33" s="6" t="s">
        <v>86</v>
      </c>
      <c r="G33" s="38"/>
      <c r="H33" s="58"/>
      <c r="I33" s="9"/>
      <c r="J33" s="6"/>
      <c r="K33" s="38"/>
      <c r="L33" s="4"/>
      <c r="M33" s="4"/>
      <c r="N33" s="4"/>
    </row>
    <row r="34" spans="1:14" ht="13.5">
      <c r="A34" s="10" t="s">
        <v>23</v>
      </c>
      <c r="B34" s="11">
        <v>25</v>
      </c>
      <c r="C34" s="12" t="s">
        <v>22</v>
      </c>
      <c r="D34" s="23" t="s">
        <v>83</v>
      </c>
      <c r="E34" s="40">
        <v>1185</v>
      </c>
      <c r="F34" s="13"/>
      <c r="G34" s="41">
        <f>K14+E34+E35</f>
        <v>3254</v>
      </c>
      <c r="H34" s="23"/>
      <c r="I34" s="40">
        <v>1000</v>
      </c>
      <c r="J34" s="13"/>
      <c r="K34" s="41">
        <f>G34+I34</f>
        <v>4254</v>
      </c>
      <c r="L34" s="42">
        <v>3963</v>
      </c>
      <c r="M34" s="43">
        <f>L34/K34</f>
        <v>0.9315937940761636</v>
      </c>
      <c r="N34" s="42">
        <v>3923</v>
      </c>
    </row>
    <row r="35" spans="1:14" ht="12.75" customHeight="1">
      <c r="A35" s="7"/>
      <c r="B35" s="8"/>
      <c r="C35" s="9"/>
      <c r="D35" s="7"/>
      <c r="E35" s="9"/>
      <c r="F35" s="7"/>
      <c r="G35" s="9"/>
      <c r="H35" s="58"/>
      <c r="I35" s="9"/>
      <c r="J35" s="7"/>
      <c r="K35" s="9"/>
      <c r="L35" s="4"/>
      <c r="M35" s="4"/>
      <c r="N35" s="4"/>
    </row>
    <row r="36" spans="1:14" ht="12.75" customHeight="1">
      <c r="A36" s="10" t="s">
        <v>23</v>
      </c>
      <c r="B36" s="11">
        <v>26</v>
      </c>
      <c r="C36" s="12" t="s">
        <v>22</v>
      </c>
      <c r="D36" s="13" t="s">
        <v>83</v>
      </c>
      <c r="E36" s="12">
        <v>2026</v>
      </c>
      <c r="F36" s="13"/>
      <c r="G36" s="41">
        <f>K15+E36+E37</f>
        <v>5322</v>
      </c>
      <c r="H36" s="23"/>
      <c r="I36" s="40"/>
      <c r="J36" s="13"/>
      <c r="K36" s="41">
        <f>G36+I36</f>
        <v>5322</v>
      </c>
      <c r="L36" s="42">
        <v>4653</v>
      </c>
      <c r="M36" s="43">
        <f>L36/K36</f>
        <v>0.8742953776775648</v>
      </c>
      <c r="N36" s="42">
        <v>4630</v>
      </c>
    </row>
    <row r="37" spans="1:14" ht="12.75" customHeight="1">
      <c r="A37" s="7"/>
      <c r="B37" s="8"/>
      <c r="C37" s="9"/>
      <c r="D37" s="7"/>
      <c r="E37" s="9"/>
      <c r="F37" s="7"/>
      <c r="G37" s="9"/>
      <c r="H37" s="58"/>
      <c r="I37" s="9"/>
      <c r="J37" s="7"/>
      <c r="K37" s="9"/>
      <c r="L37" s="4"/>
      <c r="M37" s="4"/>
      <c r="N37" s="4"/>
    </row>
    <row r="38" spans="1:14" ht="12.75" customHeight="1" hidden="1">
      <c r="A38" s="10" t="s">
        <v>23</v>
      </c>
      <c r="B38" s="11">
        <v>27</v>
      </c>
      <c r="C38" s="12" t="s">
        <v>22</v>
      </c>
      <c r="D38" s="10"/>
      <c r="E38" s="12"/>
      <c r="F38" s="13"/>
      <c r="G38" s="41">
        <f>K16+E38+E39</f>
        <v>0</v>
      </c>
      <c r="H38" s="23"/>
      <c r="I38" s="40"/>
      <c r="J38" s="13"/>
      <c r="K38" s="41">
        <f>G38+I38</f>
        <v>0</v>
      </c>
      <c r="L38" s="42"/>
      <c r="M38" s="43" t="e">
        <f>L38/K38</f>
        <v>#DIV/0!</v>
      </c>
      <c r="N38" s="42"/>
    </row>
    <row r="39" spans="1:14" ht="12.75" customHeight="1" hidden="1">
      <c r="A39" s="7"/>
      <c r="B39" s="8"/>
      <c r="C39" s="9"/>
      <c r="D39" s="7"/>
      <c r="E39" s="9"/>
      <c r="F39" s="7"/>
      <c r="G39" s="9"/>
      <c r="H39" s="58"/>
      <c r="I39" s="9"/>
      <c r="J39" s="7"/>
      <c r="K39" s="9"/>
      <c r="L39" s="4"/>
      <c r="M39" s="4"/>
      <c r="N39" s="4"/>
    </row>
    <row r="40" spans="1:8" ht="26.25" customHeight="1">
      <c r="A40" s="62"/>
      <c r="B40" s="62"/>
      <c r="C40" s="62"/>
      <c r="H40" s="33"/>
    </row>
    <row r="41" spans="1:14" ht="18.75" customHeight="1">
      <c r="A41" s="194" t="s">
        <v>22</v>
      </c>
      <c r="B41" s="195"/>
      <c r="C41" s="196"/>
      <c r="D41" s="3" t="s">
        <v>38</v>
      </c>
      <c r="E41" s="210" t="s">
        <v>50</v>
      </c>
      <c r="F41" s="211"/>
      <c r="G41" s="211"/>
      <c r="H41" s="211"/>
      <c r="I41" s="211"/>
      <c r="J41" s="211"/>
      <c r="K41" s="211"/>
      <c r="L41" s="211"/>
      <c r="M41" s="211"/>
      <c r="N41" s="212"/>
    </row>
    <row r="42" spans="1:14" ht="13.5">
      <c r="A42" s="197"/>
      <c r="B42" s="198"/>
      <c r="C42" s="199"/>
      <c r="D42" s="2"/>
      <c r="E42" s="3" t="s">
        <v>39</v>
      </c>
      <c r="F42" s="188" t="s">
        <v>47</v>
      </c>
      <c r="G42" s="189"/>
      <c r="H42" s="189"/>
      <c r="I42" s="189"/>
      <c r="J42" s="189"/>
      <c r="K42" s="189"/>
      <c r="L42" s="189"/>
      <c r="M42" s="189"/>
      <c r="N42" s="190"/>
    </row>
    <row r="43" spans="1:14" ht="14.25" thickBot="1">
      <c r="A43" s="200"/>
      <c r="B43" s="201"/>
      <c r="C43" s="202"/>
      <c r="D43" s="60" t="s">
        <v>36</v>
      </c>
      <c r="E43" s="60" t="s">
        <v>36</v>
      </c>
      <c r="F43" s="191"/>
      <c r="G43" s="192"/>
      <c r="H43" s="192"/>
      <c r="I43" s="192"/>
      <c r="J43" s="192"/>
      <c r="K43" s="192"/>
      <c r="L43" s="192"/>
      <c r="M43" s="192"/>
      <c r="N43" s="193"/>
    </row>
    <row r="44" spans="1:14" ht="24.75" customHeight="1" thickTop="1">
      <c r="A44" s="14" t="s">
        <v>23</v>
      </c>
      <c r="B44" s="15">
        <v>18</v>
      </c>
      <c r="C44" s="16" t="s">
        <v>22</v>
      </c>
      <c r="D44" s="44">
        <f>N20</f>
        <v>4460</v>
      </c>
      <c r="E44" s="34">
        <v>550</v>
      </c>
      <c r="F44" s="49" t="s">
        <v>101</v>
      </c>
      <c r="G44" s="100">
        <v>550</v>
      </c>
      <c r="H44" s="50"/>
      <c r="I44" s="48"/>
      <c r="J44" s="51"/>
      <c r="K44" s="47"/>
      <c r="L44" s="50"/>
      <c r="M44" s="48"/>
      <c r="N44" s="52"/>
    </row>
    <row r="45" spans="1:14" ht="24.75" customHeight="1">
      <c r="A45" s="14" t="s">
        <v>23</v>
      </c>
      <c r="B45" s="15">
        <v>19</v>
      </c>
      <c r="C45" s="16" t="s">
        <v>22</v>
      </c>
      <c r="D45" s="44">
        <f>N22</f>
        <v>4675</v>
      </c>
      <c r="E45" s="34">
        <f>G45+I45+K45+M45</f>
        <v>1500</v>
      </c>
      <c r="F45" s="49" t="s">
        <v>101</v>
      </c>
      <c r="G45" s="100">
        <v>1500</v>
      </c>
      <c r="H45" s="50"/>
      <c r="I45" s="48"/>
      <c r="J45" s="51"/>
      <c r="K45" s="47"/>
      <c r="L45" s="50"/>
      <c r="M45" s="48"/>
      <c r="N45" s="29"/>
    </row>
    <row r="46" spans="1:14" ht="24.75" customHeight="1">
      <c r="A46" s="14" t="s">
        <v>23</v>
      </c>
      <c r="B46" s="15">
        <v>20</v>
      </c>
      <c r="C46" s="16" t="s">
        <v>22</v>
      </c>
      <c r="D46" s="44">
        <f>N24</f>
        <v>3400</v>
      </c>
      <c r="E46" s="34">
        <f>G46+I46+K46+M46</f>
        <v>1000</v>
      </c>
      <c r="F46" s="49" t="s">
        <v>101</v>
      </c>
      <c r="G46" s="100">
        <v>1000</v>
      </c>
      <c r="H46" s="50"/>
      <c r="I46" s="48"/>
      <c r="J46" s="51"/>
      <c r="K46" s="47"/>
      <c r="L46" s="50"/>
      <c r="M46" s="48"/>
      <c r="N46" s="29"/>
    </row>
    <row r="47" spans="1:14" ht="24.75" customHeight="1">
      <c r="A47" s="14" t="s">
        <v>23</v>
      </c>
      <c r="B47" s="15">
        <v>21</v>
      </c>
      <c r="C47" s="16" t="s">
        <v>22</v>
      </c>
      <c r="D47" s="44">
        <f>N26</f>
        <v>4702</v>
      </c>
      <c r="E47" s="34">
        <f>G47+I47+K47+M47</f>
        <v>1100</v>
      </c>
      <c r="F47" s="49" t="s">
        <v>101</v>
      </c>
      <c r="G47" s="100">
        <v>1100</v>
      </c>
      <c r="H47" s="50"/>
      <c r="I47" s="48"/>
      <c r="J47" s="51"/>
      <c r="K47" s="47"/>
      <c r="L47" s="50"/>
      <c r="M47" s="48"/>
      <c r="N47" s="29"/>
    </row>
    <row r="48" spans="1:14" ht="24.75" customHeight="1">
      <c r="A48" s="14" t="s">
        <v>23</v>
      </c>
      <c r="B48" s="15">
        <v>22</v>
      </c>
      <c r="C48" s="16" t="s">
        <v>22</v>
      </c>
      <c r="D48" s="44">
        <f>N28</f>
        <v>4623</v>
      </c>
      <c r="E48" s="34">
        <v>1000</v>
      </c>
      <c r="F48" s="49" t="s">
        <v>101</v>
      </c>
      <c r="G48" s="100">
        <v>1000</v>
      </c>
      <c r="H48" s="50"/>
      <c r="I48" s="48"/>
      <c r="J48" s="51"/>
      <c r="K48" s="47"/>
      <c r="L48" s="50"/>
      <c r="M48" s="48"/>
      <c r="N48" s="29"/>
    </row>
    <row r="49" spans="1:14" ht="24.75" customHeight="1">
      <c r="A49" s="14" t="s">
        <v>23</v>
      </c>
      <c r="B49" s="15">
        <v>23</v>
      </c>
      <c r="C49" s="16" t="s">
        <v>22</v>
      </c>
      <c r="D49" s="44">
        <f>N30</f>
        <v>3817</v>
      </c>
      <c r="E49" s="34">
        <v>1000</v>
      </c>
      <c r="F49" s="49" t="s">
        <v>101</v>
      </c>
      <c r="G49" s="100">
        <v>1000</v>
      </c>
      <c r="H49" s="50"/>
      <c r="I49" s="48"/>
      <c r="J49" s="51"/>
      <c r="K49" s="47"/>
      <c r="L49" s="50"/>
      <c r="M49" s="48"/>
      <c r="N49" s="29"/>
    </row>
    <row r="50" spans="1:14" ht="24.75" customHeight="1">
      <c r="A50" s="14" t="s">
        <v>23</v>
      </c>
      <c r="B50" s="15">
        <v>24</v>
      </c>
      <c r="C50" s="16" t="s">
        <v>22</v>
      </c>
      <c r="D50" s="44">
        <f>N32</f>
        <v>3250</v>
      </c>
      <c r="E50" s="34">
        <v>748</v>
      </c>
      <c r="F50" s="49" t="s">
        <v>101</v>
      </c>
      <c r="G50" s="100">
        <v>748</v>
      </c>
      <c r="H50" s="50" t="s">
        <v>86</v>
      </c>
      <c r="I50" s="48" t="s">
        <v>86</v>
      </c>
      <c r="J50" s="51" t="s">
        <v>86</v>
      </c>
      <c r="K50" s="47" t="s">
        <v>86</v>
      </c>
      <c r="L50" s="50" t="s">
        <v>86</v>
      </c>
      <c r="M50" s="48" t="s">
        <v>86</v>
      </c>
      <c r="N50" s="29"/>
    </row>
    <row r="51" spans="1:14" ht="24" customHeight="1">
      <c r="A51" s="14" t="s">
        <v>23</v>
      </c>
      <c r="B51" s="15">
        <v>25</v>
      </c>
      <c r="C51" s="16" t="s">
        <v>22</v>
      </c>
      <c r="D51" s="44">
        <f>N34</f>
        <v>3923</v>
      </c>
      <c r="E51" s="34">
        <v>1408</v>
      </c>
      <c r="F51" s="49" t="s">
        <v>101</v>
      </c>
      <c r="G51" s="100">
        <v>1408</v>
      </c>
      <c r="H51" s="50" t="s">
        <v>86</v>
      </c>
      <c r="I51" s="48" t="s">
        <v>86</v>
      </c>
      <c r="J51" s="51" t="s">
        <v>86</v>
      </c>
      <c r="K51" s="47" t="s">
        <v>86</v>
      </c>
      <c r="L51" s="50"/>
      <c r="M51" s="48"/>
      <c r="N51" s="29"/>
    </row>
    <row r="52" spans="1:14" ht="24.75" customHeight="1">
      <c r="A52" s="14" t="s">
        <v>23</v>
      </c>
      <c r="B52" s="15">
        <v>26</v>
      </c>
      <c r="C52" s="16" t="s">
        <v>22</v>
      </c>
      <c r="D52" s="44">
        <f>N36</f>
        <v>4630</v>
      </c>
      <c r="E52" s="125">
        <v>750</v>
      </c>
      <c r="F52" s="49" t="s">
        <v>101</v>
      </c>
      <c r="G52" s="126">
        <v>750</v>
      </c>
      <c r="H52" s="55"/>
      <c r="I52" s="55"/>
      <c r="J52" s="117"/>
      <c r="K52" s="103"/>
      <c r="L52" s="117"/>
      <c r="M52" s="103"/>
      <c r="N52" s="5"/>
    </row>
    <row r="53" spans="1:14" ht="24.75" customHeight="1" hidden="1">
      <c r="A53" s="14" t="s">
        <v>23</v>
      </c>
      <c r="B53" s="15">
        <v>27</v>
      </c>
      <c r="C53" s="16" t="s">
        <v>22</v>
      </c>
      <c r="D53" s="44">
        <f>N38</f>
        <v>0</v>
      </c>
      <c r="E53" s="114"/>
      <c r="F53" s="115"/>
      <c r="G53" s="103"/>
      <c r="H53" s="55"/>
      <c r="I53" s="55"/>
      <c r="J53" s="117"/>
      <c r="K53" s="103"/>
      <c r="L53" s="117"/>
      <c r="M53" s="103"/>
      <c r="N53" s="5"/>
    </row>
    <row r="54" spans="15:16" ht="13.5">
      <c r="O54" s="62"/>
      <c r="P54" s="62"/>
    </row>
    <row r="55" spans="15:19" ht="13.5">
      <c r="O55" s="62"/>
      <c r="P55" s="62"/>
      <c r="S55" s="62"/>
    </row>
  </sheetData>
  <sheetProtection/>
  <mergeCells count="14">
    <mergeCell ref="J18:K18"/>
    <mergeCell ref="A4:C6"/>
    <mergeCell ref="A18:C19"/>
    <mergeCell ref="D4:F4"/>
    <mergeCell ref="G4:I4"/>
    <mergeCell ref="J4:J5"/>
    <mergeCell ref="M4:N6"/>
    <mergeCell ref="E41:N41"/>
    <mergeCell ref="F42:N43"/>
    <mergeCell ref="A1:C1"/>
    <mergeCell ref="A41:C43"/>
    <mergeCell ref="D18:E18"/>
    <mergeCell ref="F18:G18"/>
    <mergeCell ref="H18:I18"/>
  </mergeCells>
  <printOptions/>
  <pageMargins left="0.65" right="0.56" top="0.76" bottom="0.77" header="0.42" footer="0.37"/>
  <pageSetup fitToHeight="1" fitToWidth="1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53"/>
  <sheetViews>
    <sheetView zoomScale="80" zoomScaleNormal="80" zoomScalePageLayoutView="0" workbookViewId="0" topLeftCell="A23">
      <selection activeCell="J51" sqref="J51"/>
    </sheetView>
  </sheetViews>
  <sheetFormatPr defaultColWidth="9.00390625" defaultRowHeight="13.5"/>
  <cols>
    <col min="1" max="1" width="4.875" style="0" bestFit="1" customWidth="1"/>
    <col min="2" max="2" width="3.00390625" style="0" customWidth="1"/>
    <col min="3" max="3" width="4.875" style="0" bestFit="1" customWidth="1"/>
    <col min="6" max="6" width="10.50390625" style="0" bestFit="1" customWidth="1"/>
    <col min="8" max="8" width="10.50390625" style="0" bestFit="1" customWidth="1"/>
    <col min="9" max="9" width="9.375" style="0" bestFit="1" customWidth="1"/>
    <col min="10" max="10" width="8.00390625" style="0" customWidth="1"/>
    <col min="12" max="12" width="10.50390625" style="0" bestFit="1" customWidth="1"/>
    <col min="14" max="14" width="11.375" style="0" customWidth="1"/>
  </cols>
  <sheetData>
    <row r="1" spans="1:7" ht="17.25" customHeight="1">
      <c r="A1" s="213" t="s">
        <v>46</v>
      </c>
      <c r="B1" s="213"/>
      <c r="C1" s="213"/>
      <c r="D1" s="31" t="s">
        <v>68</v>
      </c>
      <c r="E1" s="1" t="s">
        <v>44</v>
      </c>
      <c r="F1" s="32" t="s">
        <v>69</v>
      </c>
      <c r="G1" s="5" t="s">
        <v>42</v>
      </c>
    </row>
    <row r="2" ht="7.5" customHeight="1"/>
    <row r="3" ht="6" customHeight="1"/>
    <row r="4" spans="1:14" ht="13.5">
      <c r="A4" s="221" t="s">
        <v>22</v>
      </c>
      <c r="B4" s="221"/>
      <c r="C4" s="221"/>
      <c r="D4" s="213" t="s">
        <v>0</v>
      </c>
      <c r="E4" s="213"/>
      <c r="F4" s="213"/>
      <c r="G4" s="213" t="s">
        <v>12</v>
      </c>
      <c r="H4" s="213"/>
      <c r="I4" s="213"/>
      <c r="J4" s="214" t="s">
        <v>14</v>
      </c>
      <c r="K4" s="3" t="s">
        <v>8</v>
      </c>
      <c r="L4" s="3" t="s">
        <v>10</v>
      </c>
      <c r="M4" s="188" t="s">
        <v>40</v>
      </c>
      <c r="N4" s="190"/>
    </row>
    <row r="5" spans="1:14" ht="13.5">
      <c r="A5" s="221"/>
      <c r="B5" s="221"/>
      <c r="C5" s="221"/>
      <c r="D5" s="3" t="s">
        <v>2</v>
      </c>
      <c r="E5" s="3" t="s">
        <v>4</v>
      </c>
      <c r="F5" s="3" t="s">
        <v>6</v>
      </c>
      <c r="G5" s="3" t="s">
        <v>2</v>
      </c>
      <c r="H5" s="3" t="s">
        <v>4</v>
      </c>
      <c r="I5" s="3" t="s">
        <v>6</v>
      </c>
      <c r="J5" s="215"/>
      <c r="K5" s="2"/>
      <c r="L5" s="2"/>
      <c r="M5" s="216"/>
      <c r="N5" s="217"/>
    </row>
    <row r="6" spans="1:14" ht="14.25" thickBot="1">
      <c r="A6" s="222"/>
      <c r="B6" s="222"/>
      <c r="C6" s="222"/>
      <c r="D6" s="60" t="s">
        <v>16</v>
      </c>
      <c r="E6" s="60" t="s">
        <v>16</v>
      </c>
      <c r="F6" s="60" t="s">
        <v>16</v>
      </c>
      <c r="G6" s="60" t="s">
        <v>16</v>
      </c>
      <c r="H6" s="60" t="s">
        <v>16</v>
      </c>
      <c r="I6" s="60" t="s">
        <v>16</v>
      </c>
      <c r="J6" s="60"/>
      <c r="K6" s="60" t="s">
        <v>18</v>
      </c>
      <c r="L6" s="60" t="s">
        <v>20</v>
      </c>
      <c r="M6" s="191"/>
      <c r="N6" s="193"/>
    </row>
    <row r="7" spans="1:14" ht="24.75" customHeight="1" thickTop="1">
      <c r="A7" s="14" t="s">
        <v>23</v>
      </c>
      <c r="B7" s="15">
        <v>18</v>
      </c>
      <c r="C7" s="16" t="s">
        <v>22</v>
      </c>
      <c r="D7" s="34">
        <v>7238</v>
      </c>
      <c r="E7" s="34">
        <v>6864</v>
      </c>
      <c r="F7" s="35">
        <f aca="true" t="shared" si="0" ref="F7:F16">D7+E7</f>
        <v>14102</v>
      </c>
      <c r="G7" s="34">
        <v>6133</v>
      </c>
      <c r="H7" s="34">
        <v>3881</v>
      </c>
      <c r="I7" s="35">
        <f aca="true" t="shared" si="1" ref="I7:I16">G7+H7</f>
        <v>10014</v>
      </c>
      <c r="J7" s="36">
        <f aca="true" t="shared" si="2" ref="J7:J16">G7/D7</f>
        <v>0.8473335175462835</v>
      </c>
      <c r="K7" s="34">
        <v>13631</v>
      </c>
      <c r="L7" s="44">
        <f aca="true" t="shared" si="3" ref="L7:L16">K7*1000/G7</f>
        <v>2222.566443828469</v>
      </c>
      <c r="M7" s="14"/>
      <c r="N7" s="16"/>
    </row>
    <row r="8" spans="1:14" ht="24.75" customHeight="1">
      <c r="A8" s="14" t="s">
        <v>23</v>
      </c>
      <c r="B8" s="15">
        <v>19</v>
      </c>
      <c r="C8" s="16" t="s">
        <v>22</v>
      </c>
      <c r="D8" s="34">
        <v>7696</v>
      </c>
      <c r="E8" s="34">
        <v>7604</v>
      </c>
      <c r="F8" s="35">
        <f t="shared" si="0"/>
        <v>15300</v>
      </c>
      <c r="G8" s="34">
        <v>6868</v>
      </c>
      <c r="H8" s="34">
        <v>4784</v>
      </c>
      <c r="I8" s="35">
        <f t="shared" si="1"/>
        <v>11652</v>
      </c>
      <c r="J8" s="36">
        <f t="shared" si="2"/>
        <v>0.8924116424116424</v>
      </c>
      <c r="K8" s="34">
        <v>14950</v>
      </c>
      <c r="L8" s="44">
        <f t="shared" si="3"/>
        <v>2176.7617938264416</v>
      </c>
      <c r="M8" s="14"/>
      <c r="N8" s="16"/>
    </row>
    <row r="9" spans="1:14" ht="24.75" customHeight="1">
      <c r="A9" s="14" t="s">
        <v>23</v>
      </c>
      <c r="B9" s="15">
        <v>20</v>
      </c>
      <c r="C9" s="16" t="s">
        <v>22</v>
      </c>
      <c r="D9" s="34">
        <v>3896</v>
      </c>
      <c r="E9" s="34">
        <v>3919</v>
      </c>
      <c r="F9" s="35">
        <f t="shared" si="0"/>
        <v>7815</v>
      </c>
      <c r="G9" s="34">
        <v>3851</v>
      </c>
      <c r="H9" s="34">
        <v>3848</v>
      </c>
      <c r="I9" s="35">
        <f t="shared" si="1"/>
        <v>7699</v>
      </c>
      <c r="J9" s="36">
        <f t="shared" si="2"/>
        <v>0.9884496919917864</v>
      </c>
      <c r="K9" s="34">
        <v>9342</v>
      </c>
      <c r="L9" s="44">
        <f t="shared" si="3"/>
        <v>2425.863412100753</v>
      </c>
      <c r="M9" s="14"/>
      <c r="N9" s="16"/>
    </row>
    <row r="10" spans="1:14" ht="24.75" customHeight="1">
      <c r="A10" s="14" t="s">
        <v>23</v>
      </c>
      <c r="B10" s="15">
        <v>21</v>
      </c>
      <c r="C10" s="16" t="s">
        <v>22</v>
      </c>
      <c r="D10" s="34">
        <v>8077</v>
      </c>
      <c r="E10" s="34">
        <v>7664</v>
      </c>
      <c r="F10" s="35">
        <f t="shared" si="0"/>
        <v>15741</v>
      </c>
      <c r="G10" s="34">
        <v>6663</v>
      </c>
      <c r="H10" s="34">
        <v>4481</v>
      </c>
      <c r="I10" s="35">
        <f t="shared" si="1"/>
        <v>11144</v>
      </c>
      <c r="J10" s="36">
        <f t="shared" si="2"/>
        <v>0.8249350006190417</v>
      </c>
      <c r="K10" s="34">
        <v>12150</v>
      </c>
      <c r="L10" s="44">
        <f t="shared" si="3"/>
        <v>1823.5029266096353</v>
      </c>
      <c r="M10" s="14"/>
      <c r="N10" s="16"/>
    </row>
    <row r="11" spans="1:14" ht="24.75" customHeight="1">
      <c r="A11" s="14" t="s">
        <v>23</v>
      </c>
      <c r="B11" s="15">
        <v>22</v>
      </c>
      <c r="C11" s="16" t="s">
        <v>22</v>
      </c>
      <c r="D11" s="34">
        <v>3329</v>
      </c>
      <c r="E11" s="34">
        <v>3196</v>
      </c>
      <c r="F11" s="35">
        <f t="shared" si="0"/>
        <v>6525</v>
      </c>
      <c r="G11" s="34">
        <v>3251</v>
      </c>
      <c r="H11" s="34">
        <v>2685</v>
      </c>
      <c r="I11" s="35">
        <f t="shared" si="1"/>
        <v>5936</v>
      </c>
      <c r="J11" s="36">
        <f t="shared" si="2"/>
        <v>0.9765695404025233</v>
      </c>
      <c r="K11" s="34">
        <v>8204</v>
      </c>
      <c r="L11" s="44">
        <f t="shared" si="3"/>
        <v>2523.5312211627192</v>
      </c>
      <c r="M11" s="14"/>
      <c r="N11" s="16"/>
    </row>
    <row r="12" spans="1:14" ht="24.75" customHeight="1">
      <c r="A12" s="14" t="s">
        <v>23</v>
      </c>
      <c r="B12" s="15">
        <v>23</v>
      </c>
      <c r="C12" s="16" t="s">
        <v>22</v>
      </c>
      <c r="D12" s="34">
        <v>1925</v>
      </c>
      <c r="E12" s="34">
        <v>2220</v>
      </c>
      <c r="F12" s="35">
        <f t="shared" si="0"/>
        <v>4145</v>
      </c>
      <c r="G12" s="34">
        <v>1768</v>
      </c>
      <c r="H12" s="34">
        <v>1423</v>
      </c>
      <c r="I12" s="35">
        <f t="shared" si="1"/>
        <v>3191</v>
      </c>
      <c r="J12" s="36">
        <f t="shared" si="2"/>
        <v>0.9184415584415584</v>
      </c>
      <c r="K12" s="34">
        <v>4050</v>
      </c>
      <c r="L12" s="44">
        <f t="shared" si="3"/>
        <v>2290.7239819004526</v>
      </c>
      <c r="M12" s="14"/>
      <c r="N12" s="16"/>
    </row>
    <row r="13" spans="1:14" ht="24.75" customHeight="1">
      <c r="A13" s="14" t="s">
        <v>91</v>
      </c>
      <c r="B13" s="15">
        <v>24</v>
      </c>
      <c r="C13" s="16" t="s">
        <v>93</v>
      </c>
      <c r="D13" s="34">
        <v>3284</v>
      </c>
      <c r="E13" s="34">
        <v>4293</v>
      </c>
      <c r="F13" s="35">
        <f t="shared" si="0"/>
        <v>7577</v>
      </c>
      <c r="G13" s="34">
        <v>3186</v>
      </c>
      <c r="H13" s="34">
        <v>2800</v>
      </c>
      <c r="I13" s="35">
        <f t="shared" si="1"/>
        <v>5986</v>
      </c>
      <c r="J13" s="36">
        <f t="shared" si="2"/>
        <v>0.9701583434835567</v>
      </c>
      <c r="K13" s="34">
        <v>7161</v>
      </c>
      <c r="L13" s="44">
        <f t="shared" si="3"/>
        <v>2247.6459510357818</v>
      </c>
      <c r="M13" s="14"/>
      <c r="N13" s="16"/>
    </row>
    <row r="14" spans="1:14" ht="24.75" customHeight="1">
      <c r="A14" s="14" t="s">
        <v>91</v>
      </c>
      <c r="B14" s="15">
        <v>25</v>
      </c>
      <c r="C14" s="16" t="s">
        <v>93</v>
      </c>
      <c r="D14" s="34">
        <v>4583</v>
      </c>
      <c r="E14" s="34">
        <v>4917</v>
      </c>
      <c r="F14" s="35">
        <f t="shared" si="0"/>
        <v>9500</v>
      </c>
      <c r="G14" s="34">
        <v>4200</v>
      </c>
      <c r="H14" s="34">
        <v>3605</v>
      </c>
      <c r="I14" s="35">
        <f t="shared" si="1"/>
        <v>7805</v>
      </c>
      <c r="J14" s="36">
        <f t="shared" si="2"/>
        <v>0.9164302858389701</v>
      </c>
      <c r="K14" s="34">
        <v>10550</v>
      </c>
      <c r="L14" s="44">
        <f t="shared" si="3"/>
        <v>2511.904761904762</v>
      </c>
      <c r="M14" s="14"/>
      <c r="N14" s="16"/>
    </row>
    <row r="15" spans="1:14" ht="24.75" customHeight="1">
      <c r="A15" s="14" t="s">
        <v>91</v>
      </c>
      <c r="B15" s="15">
        <v>26</v>
      </c>
      <c r="C15" s="16" t="s">
        <v>93</v>
      </c>
      <c r="D15" s="34">
        <v>5534</v>
      </c>
      <c r="E15" s="34">
        <v>6161</v>
      </c>
      <c r="F15" s="35">
        <f t="shared" si="0"/>
        <v>11695</v>
      </c>
      <c r="G15" s="34">
        <v>4298</v>
      </c>
      <c r="H15" s="34">
        <v>3576</v>
      </c>
      <c r="I15" s="35">
        <f t="shared" si="1"/>
        <v>7874</v>
      </c>
      <c r="J15" s="36">
        <f t="shared" si="2"/>
        <v>0.7766534152511746</v>
      </c>
      <c r="K15" s="34">
        <v>10776</v>
      </c>
      <c r="L15" s="44">
        <f t="shared" si="3"/>
        <v>2507.212657049791</v>
      </c>
      <c r="M15" s="15"/>
      <c r="N15" s="16"/>
    </row>
    <row r="16" spans="1:14" ht="24.75" customHeight="1" hidden="1">
      <c r="A16" s="14" t="s">
        <v>91</v>
      </c>
      <c r="B16" s="15">
        <v>27</v>
      </c>
      <c r="C16" s="16" t="s">
        <v>93</v>
      </c>
      <c r="D16" s="34"/>
      <c r="E16" s="34"/>
      <c r="F16" s="35">
        <f t="shared" si="0"/>
        <v>0</v>
      </c>
      <c r="G16" s="34"/>
      <c r="H16" s="34"/>
      <c r="I16" s="35">
        <f t="shared" si="1"/>
        <v>0</v>
      </c>
      <c r="J16" s="36" t="e">
        <f t="shared" si="2"/>
        <v>#DIV/0!</v>
      </c>
      <c r="K16" s="34"/>
      <c r="L16" s="44" t="e">
        <f t="shared" si="3"/>
        <v>#DIV/0!</v>
      </c>
      <c r="M16" s="15"/>
      <c r="N16" s="16"/>
    </row>
    <row r="17" spans="1:3" ht="26.25" customHeight="1">
      <c r="A17" s="71"/>
      <c r="B17" s="71"/>
      <c r="C17" s="71"/>
    </row>
    <row r="18" spans="1:14" ht="13.5">
      <c r="A18" s="221" t="s">
        <v>22</v>
      </c>
      <c r="B18" s="221"/>
      <c r="C18" s="221"/>
      <c r="D18" s="203" t="s">
        <v>48</v>
      </c>
      <c r="E18" s="204"/>
      <c r="F18" s="203" t="s">
        <v>24</v>
      </c>
      <c r="G18" s="204"/>
      <c r="H18" s="203" t="s">
        <v>26</v>
      </c>
      <c r="I18" s="204"/>
      <c r="J18" s="203" t="s">
        <v>28</v>
      </c>
      <c r="K18" s="204"/>
      <c r="L18" s="3" t="s">
        <v>30</v>
      </c>
      <c r="M18" s="3" t="s">
        <v>32</v>
      </c>
      <c r="N18" s="3" t="s">
        <v>34</v>
      </c>
    </row>
    <row r="19" spans="1:14" ht="14.25" thickBot="1">
      <c r="A19" s="222"/>
      <c r="B19" s="222"/>
      <c r="C19" s="222"/>
      <c r="D19" s="69"/>
      <c r="E19" s="70" t="s">
        <v>18</v>
      </c>
      <c r="F19" s="69"/>
      <c r="G19" s="70" t="s">
        <v>18</v>
      </c>
      <c r="H19" s="69"/>
      <c r="I19" s="70" t="s">
        <v>18</v>
      </c>
      <c r="J19" s="69"/>
      <c r="K19" s="70" t="s">
        <v>18</v>
      </c>
      <c r="L19" s="60" t="s">
        <v>36</v>
      </c>
      <c r="M19" s="60"/>
      <c r="N19" s="60" t="s">
        <v>36</v>
      </c>
    </row>
    <row r="20" spans="1:14" ht="14.25" thickTop="1">
      <c r="A20" s="10" t="s">
        <v>23</v>
      </c>
      <c r="B20" s="11">
        <v>18</v>
      </c>
      <c r="C20" s="12" t="s">
        <v>22</v>
      </c>
      <c r="D20" s="23"/>
      <c r="E20" s="40"/>
      <c r="F20" s="13"/>
      <c r="G20" s="41">
        <f>K7+E20+E21</f>
        <v>13631</v>
      </c>
      <c r="H20" s="23"/>
      <c r="I20" s="40"/>
      <c r="J20" s="13"/>
      <c r="K20" s="41">
        <f>G20+I20+I21</f>
        <v>13631</v>
      </c>
      <c r="L20" s="42">
        <v>10542</v>
      </c>
      <c r="M20" s="43">
        <f>L20/K20</f>
        <v>0.7733841977844619</v>
      </c>
      <c r="N20" s="42">
        <v>9500</v>
      </c>
    </row>
    <row r="21" spans="1:14" ht="13.5">
      <c r="A21" s="7"/>
      <c r="B21" s="8"/>
      <c r="C21" s="9"/>
      <c r="D21" s="24"/>
      <c r="E21" s="37"/>
      <c r="F21" s="6"/>
      <c r="G21" s="38"/>
      <c r="H21" s="24"/>
      <c r="I21" s="37"/>
      <c r="J21" s="6"/>
      <c r="K21" s="38"/>
      <c r="L21" s="39"/>
      <c r="M21" s="4"/>
      <c r="N21" s="39"/>
    </row>
    <row r="22" spans="1:14" ht="13.5">
      <c r="A22" s="10" t="s">
        <v>23</v>
      </c>
      <c r="B22" s="11">
        <v>19</v>
      </c>
      <c r="C22" s="12" t="s">
        <v>22</v>
      </c>
      <c r="D22" s="23"/>
      <c r="E22" s="40"/>
      <c r="F22" s="13"/>
      <c r="G22" s="41">
        <f>K8+E22+E23</f>
        <v>14950</v>
      </c>
      <c r="H22" s="23"/>
      <c r="I22" s="40">
        <v>-3484</v>
      </c>
      <c r="J22" s="13"/>
      <c r="K22" s="41">
        <f>G22+I22+I23</f>
        <v>11466</v>
      </c>
      <c r="L22" s="42">
        <v>9600</v>
      </c>
      <c r="M22" s="43">
        <f>L22/K22</f>
        <v>0.837257980115123</v>
      </c>
      <c r="N22" s="42">
        <v>8660</v>
      </c>
    </row>
    <row r="23" spans="1:14" ht="13.5">
      <c r="A23" s="7"/>
      <c r="B23" s="62"/>
      <c r="C23" s="9"/>
      <c r="D23" s="24"/>
      <c r="E23" s="37"/>
      <c r="F23" s="6"/>
      <c r="G23" s="38"/>
      <c r="H23" s="24"/>
      <c r="I23" s="37"/>
      <c r="J23" s="6"/>
      <c r="K23" s="38"/>
      <c r="L23" s="39"/>
      <c r="M23" s="4"/>
      <c r="N23" s="39"/>
    </row>
    <row r="24" spans="1:14" ht="13.5">
      <c r="A24" s="10" t="s">
        <v>23</v>
      </c>
      <c r="B24" s="11">
        <v>20</v>
      </c>
      <c r="C24" s="12" t="s">
        <v>22</v>
      </c>
      <c r="D24" s="23"/>
      <c r="E24" s="40"/>
      <c r="F24" s="13"/>
      <c r="G24" s="41">
        <f>K9+E24+E25</f>
        <v>9342</v>
      </c>
      <c r="H24" s="23"/>
      <c r="I24" s="40"/>
      <c r="J24" s="13"/>
      <c r="K24" s="41">
        <f>G24+I24+I25</f>
        <v>9342</v>
      </c>
      <c r="L24" s="42">
        <v>8314</v>
      </c>
      <c r="M24" s="43">
        <f>L24/K24</f>
        <v>0.889959323485335</v>
      </c>
      <c r="N24" s="42">
        <v>7820</v>
      </c>
    </row>
    <row r="25" spans="1:14" ht="13.5">
      <c r="A25" s="61"/>
      <c r="B25" s="8"/>
      <c r="C25" s="63"/>
      <c r="D25" s="24"/>
      <c r="E25" s="37"/>
      <c r="F25" s="6"/>
      <c r="G25" s="38"/>
      <c r="H25" s="24"/>
      <c r="I25" s="37"/>
      <c r="J25" s="6"/>
      <c r="K25" s="38"/>
      <c r="L25" s="39"/>
      <c r="M25" s="4"/>
      <c r="N25" s="39"/>
    </row>
    <row r="26" spans="1:14" ht="13.5">
      <c r="A26" s="10" t="s">
        <v>23</v>
      </c>
      <c r="B26" s="11">
        <v>21</v>
      </c>
      <c r="C26" s="12" t="s">
        <v>22</v>
      </c>
      <c r="D26" s="23"/>
      <c r="E26" s="40"/>
      <c r="F26" s="13"/>
      <c r="G26" s="41">
        <f>K10+E26+E27</f>
        <v>12150</v>
      </c>
      <c r="H26" s="23"/>
      <c r="I26" s="40">
        <v>-1100</v>
      </c>
      <c r="J26" s="13"/>
      <c r="K26" s="41">
        <f>G26+I26+I27</f>
        <v>11050</v>
      </c>
      <c r="L26" s="42">
        <v>9275</v>
      </c>
      <c r="M26" s="43">
        <f>L26/K26</f>
        <v>0.8393665158371041</v>
      </c>
      <c r="N26" s="42">
        <v>8650</v>
      </c>
    </row>
    <row r="27" spans="1:14" ht="13.5">
      <c r="A27" s="7"/>
      <c r="B27" s="62"/>
      <c r="C27" s="9"/>
      <c r="D27" s="24"/>
      <c r="E27" s="37"/>
      <c r="F27" s="6"/>
      <c r="G27" s="38"/>
      <c r="H27" s="58"/>
      <c r="I27" s="9"/>
      <c r="J27" s="6"/>
      <c r="K27" s="38"/>
      <c r="L27" s="4"/>
      <c r="M27" s="4"/>
      <c r="N27" s="4"/>
    </row>
    <row r="28" spans="1:14" ht="13.5">
      <c r="A28" s="10" t="s">
        <v>23</v>
      </c>
      <c r="B28" s="11">
        <v>22</v>
      </c>
      <c r="C28" s="12" t="s">
        <v>22</v>
      </c>
      <c r="D28" s="23"/>
      <c r="E28" s="40"/>
      <c r="F28" s="13"/>
      <c r="G28" s="41">
        <f>K11+E28+E29</f>
        <v>8204</v>
      </c>
      <c r="H28" s="23"/>
      <c r="I28" s="40">
        <v>1534</v>
      </c>
      <c r="J28" s="13"/>
      <c r="K28" s="41">
        <f>G28+I28+I29</f>
        <v>9738</v>
      </c>
      <c r="L28" s="42">
        <v>8830</v>
      </c>
      <c r="M28" s="43">
        <f>L28/K28</f>
        <v>0.906757034298624</v>
      </c>
      <c r="N28" s="42">
        <v>8404</v>
      </c>
    </row>
    <row r="29" spans="1:14" ht="13.5">
      <c r="A29" s="61"/>
      <c r="B29" s="8"/>
      <c r="C29" s="63"/>
      <c r="D29" s="24"/>
      <c r="E29" s="37"/>
      <c r="F29" s="6"/>
      <c r="G29" s="38"/>
      <c r="H29" s="24"/>
      <c r="I29" s="37"/>
      <c r="J29" s="6"/>
      <c r="K29" s="38"/>
      <c r="L29" s="39"/>
      <c r="M29" s="4"/>
      <c r="N29" s="39"/>
    </row>
    <row r="30" spans="1:14" ht="13.5">
      <c r="A30" s="10" t="s">
        <v>23</v>
      </c>
      <c r="B30" s="11">
        <v>23</v>
      </c>
      <c r="C30" s="12" t="s">
        <v>22</v>
      </c>
      <c r="D30" s="23"/>
      <c r="E30" s="40"/>
      <c r="F30" s="13"/>
      <c r="G30" s="41">
        <f>K12+E30+E31</f>
        <v>4050</v>
      </c>
      <c r="H30" s="23"/>
      <c r="I30" s="40">
        <v>3550</v>
      </c>
      <c r="J30" s="13"/>
      <c r="K30" s="41">
        <f>G30+I30</f>
        <v>7600</v>
      </c>
      <c r="L30" s="42">
        <v>7200</v>
      </c>
      <c r="M30" s="43">
        <f>L30/K30</f>
        <v>0.9473684210526315</v>
      </c>
      <c r="N30" s="42">
        <v>6975</v>
      </c>
    </row>
    <row r="31" spans="1:14" ht="13.5">
      <c r="A31" s="7"/>
      <c r="B31" s="8"/>
      <c r="C31" s="9"/>
      <c r="D31" s="7"/>
      <c r="E31" s="9"/>
      <c r="F31" s="7"/>
      <c r="G31" s="9"/>
      <c r="H31" s="58"/>
      <c r="I31" s="9"/>
      <c r="J31" s="7"/>
      <c r="K31" s="9"/>
      <c r="L31" s="4"/>
      <c r="M31" s="4"/>
      <c r="N31" s="4"/>
    </row>
    <row r="32" spans="1:14" ht="13.5">
      <c r="A32" s="10" t="s">
        <v>23</v>
      </c>
      <c r="B32" s="11">
        <v>24</v>
      </c>
      <c r="C32" s="12" t="s">
        <v>22</v>
      </c>
      <c r="D32" s="23" t="s">
        <v>86</v>
      </c>
      <c r="E32" s="40"/>
      <c r="F32" s="13"/>
      <c r="G32" s="41">
        <f>K13+E32+E33</f>
        <v>7161</v>
      </c>
      <c r="H32" s="23"/>
      <c r="I32" s="40">
        <v>1500</v>
      </c>
      <c r="J32" s="13"/>
      <c r="K32" s="41">
        <f>G32+I32+I33</f>
        <v>8661</v>
      </c>
      <c r="L32" s="42">
        <v>7871</v>
      </c>
      <c r="M32" s="43">
        <f>L32/K32</f>
        <v>0.9087865142593234</v>
      </c>
      <c r="N32" s="42">
        <v>7625</v>
      </c>
    </row>
    <row r="33" spans="1:14" ht="13.5">
      <c r="A33" s="7"/>
      <c r="B33" s="8"/>
      <c r="C33" s="9"/>
      <c r="D33" s="24"/>
      <c r="E33" s="37"/>
      <c r="F33" s="6"/>
      <c r="G33" s="38"/>
      <c r="H33" s="58"/>
      <c r="I33" s="9"/>
      <c r="J33" s="6"/>
      <c r="K33" s="38"/>
      <c r="L33" s="4"/>
      <c r="M33" s="4"/>
      <c r="N33" s="4"/>
    </row>
    <row r="34" spans="1:14" ht="13.5">
      <c r="A34" s="10" t="s">
        <v>23</v>
      </c>
      <c r="B34" s="11">
        <v>25</v>
      </c>
      <c r="C34" s="12" t="s">
        <v>22</v>
      </c>
      <c r="D34" s="23"/>
      <c r="E34" s="40"/>
      <c r="F34" s="13"/>
      <c r="G34" s="41">
        <f>K14+E34+E35</f>
        <v>10550</v>
      </c>
      <c r="H34" s="23"/>
      <c r="I34" s="40"/>
      <c r="J34" s="13"/>
      <c r="K34" s="41">
        <f>G34+I34</f>
        <v>10550</v>
      </c>
      <c r="L34" s="42">
        <v>9530</v>
      </c>
      <c r="M34" s="43">
        <f>L34/K34</f>
        <v>0.9033175355450237</v>
      </c>
      <c r="N34" s="42">
        <v>9110</v>
      </c>
    </row>
    <row r="35" spans="1:14" ht="13.5">
      <c r="A35" s="7"/>
      <c r="B35" s="8"/>
      <c r="C35" s="9"/>
      <c r="D35" s="7"/>
      <c r="E35" s="9"/>
      <c r="F35" s="7"/>
      <c r="G35" s="9"/>
      <c r="H35" s="58"/>
      <c r="I35" s="9"/>
      <c r="J35" s="7"/>
      <c r="K35" s="9"/>
      <c r="L35" s="4"/>
      <c r="M35" s="4"/>
      <c r="N35" s="4"/>
    </row>
    <row r="36" spans="1:14" ht="13.5">
      <c r="A36" s="10" t="s">
        <v>23</v>
      </c>
      <c r="B36" s="11">
        <v>26</v>
      </c>
      <c r="C36" s="12" t="s">
        <v>22</v>
      </c>
      <c r="D36" s="10"/>
      <c r="E36" s="12"/>
      <c r="F36" s="13"/>
      <c r="G36" s="41">
        <f>K15+E36+E37</f>
        <v>10776</v>
      </c>
      <c r="H36" s="23"/>
      <c r="I36" s="40">
        <v>-1038</v>
      </c>
      <c r="J36" s="13"/>
      <c r="K36" s="41">
        <f>G36+I36</f>
        <v>9738</v>
      </c>
      <c r="L36" s="42">
        <v>8563</v>
      </c>
      <c r="M36" s="43">
        <f>L36/K36</f>
        <v>0.8793386732388581</v>
      </c>
      <c r="N36" s="42">
        <v>8483</v>
      </c>
    </row>
    <row r="37" spans="1:14" ht="13.5">
      <c r="A37" s="7"/>
      <c r="B37" s="8"/>
      <c r="C37" s="9"/>
      <c r="D37" s="7"/>
      <c r="E37" s="9"/>
      <c r="F37" s="7"/>
      <c r="G37" s="9"/>
      <c r="H37" s="58"/>
      <c r="I37" s="9"/>
      <c r="J37" s="7"/>
      <c r="K37" s="9"/>
      <c r="L37" s="4"/>
      <c r="M37" s="4"/>
      <c r="N37" s="4"/>
    </row>
    <row r="38" spans="1:14" ht="13.5" hidden="1">
      <c r="A38" s="10" t="s">
        <v>23</v>
      </c>
      <c r="B38" s="11">
        <v>27</v>
      </c>
      <c r="C38" s="12" t="s">
        <v>22</v>
      </c>
      <c r="D38" s="10"/>
      <c r="E38" s="12"/>
      <c r="F38" s="13"/>
      <c r="G38" s="41">
        <f>K16+E38+E39</f>
        <v>0</v>
      </c>
      <c r="H38" s="23"/>
      <c r="I38" s="40"/>
      <c r="J38" s="13"/>
      <c r="K38" s="41">
        <f>G38+I38</f>
        <v>0</v>
      </c>
      <c r="L38" s="42"/>
      <c r="M38" s="43" t="e">
        <f>L38/K38</f>
        <v>#DIV/0!</v>
      </c>
      <c r="N38" s="42"/>
    </row>
    <row r="39" spans="1:14" ht="13.5" hidden="1">
      <c r="A39" s="7"/>
      <c r="B39" s="8"/>
      <c r="C39" s="9"/>
      <c r="D39" s="7"/>
      <c r="E39" s="9"/>
      <c r="F39" s="7"/>
      <c r="G39" s="9"/>
      <c r="H39" s="58"/>
      <c r="I39" s="9"/>
      <c r="J39" s="7"/>
      <c r="K39" s="9"/>
      <c r="L39" s="4"/>
      <c r="M39" s="4"/>
      <c r="N39" s="4"/>
    </row>
    <row r="40" spans="1:8" ht="27" customHeight="1">
      <c r="A40" s="62"/>
      <c r="B40" s="62"/>
      <c r="C40" s="62"/>
      <c r="H40" s="33"/>
    </row>
    <row r="41" spans="1:14" ht="18.75" customHeight="1">
      <c r="A41" s="194" t="s">
        <v>22</v>
      </c>
      <c r="B41" s="195"/>
      <c r="C41" s="196"/>
      <c r="D41" s="3" t="s">
        <v>38</v>
      </c>
      <c r="E41" s="210" t="s">
        <v>50</v>
      </c>
      <c r="F41" s="211"/>
      <c r="G41" s="211"/>
      <c r="H41" s="211"/>
      <c r="I41" s="211"/>
      <c r="J41" s="211"/>
      <c r="K41" s="211"/>
      <c r="L41" s="211"/>
      <c r="M41" s="211"/>
      <c r="N41" s="212"/>
    </row>
    <row r="42" spans="1:14" ht="13.5">
      <c r="A42" s="197"/>
      <c r="B42" s="198"/>
      <c r="C42" s="199"/>
      <c r="D42" s="2"/>
      <c r="E42" s="3" t="s">
        <v>39</v>
      </c>
      <c r="F42" s="188" t="s">
        <v>47</v>
      </c>
      <c r="G42" s="189"/>
      <c r="H42" s="189"/>
      <c r="I42" s="189"/>
      <c r="J42" s="189"/>
      <c r="K42" s="189"/>
      <c r="L42" s="189"/>
      <c r="M42" s="189"/>
      <c r="N42" s="190"/>
    </row>
    <row r="43" spans="1:14" ht="14.25" thickBot="1">
      <c r="A43" s="200"/>
      <c r="B43" s="201"/>
      <c r="C43" s="202"/>
      <c r="D43" s="60" t="s">
        <v>36</v>
      </c>
      <c r="E43" s="60" t="s">
        <v>36</v>
      </c>
      <c r="F43" s="191"/>
      <c r="G43" s="192"/>
      <c r="H43" s="192"/>
      <c r="I43" s="192"/>
      <c r="J43" s="192"/>
      <c r="K43" s="192"/>
      <c r="L43" s="192"/>
      <c r="M43" s="192"/>
      <c r="N43" s="193"/>
    </row>
    <row r="44" spans="1:14" ht="24.75" customHeight="1" thickTop="1">
      <c r="A44" s="14" t="s">
        <v>23</v>
      </c>
      <c r="B44" s="15">
        <v>18</v>
      </c>
      <c r="C44" s="16" t="s">
        <v>22</v>
      </c>
      <c r="D44" s="44">
        <f>N20</f>
        <v>9500</v>
      </c>
      <c r="E44" s="34"/>
      <c r="F44" s="49"/>
      <c r="G44" s="47"/>
      <c r="H44" s="50"/>
      <c r="I44" s="48"/>
      <c r="J44" s="51"/>
      <c r="K44" s="47"/>
      <c r="L44" s="50"/>
      <c r="M44" s="48"/>
      <c r="N44" s="29"/>
    </row>
    <row r="45" spans="1:14" ht="24.75" customHeight="1">
      <c r="A45" s="14" t="s">
        <v>23</v>
      </c>
      <c r="B45" s="15">
        <v>19</v>
      </c>
      <c r="C45" s="16" t="s">
        <v>22</v>
      </c>
      <c r="D45" s="44">
        <f>N22</f>
        <v>8660</v>
      </c>
      <c r="E45" s="34">
        <v>1000</v>
      </c>
      <c r="F45" s="49" t="s">
        <v>106</v>
      </c>
      <c r="G45" s="100">
        <v>1000</v>
      </c>
      <c r="H45" s="50"/>
      <c r="I45" s="101"/>
      <c r="J45" s="51"/>
      <c r="K45" s="100"/>
      <c r="L45" s="50"/>
      <c r="M45" s="48"/>
      <c r="N45" s="29"/>
    </row>
    <row r="46" spans="1:14" ht="24.75" customHeight="1">
      <c r="A46" s="14" t="s">
        <v>23</v>
      </c>
      <c r="B46" s="15">
        <v>20</v>
      </c>
      <c r="C46" s="16" t="s">
        <v>22</v>
      </c>
      <c r="D46" s="44">
        <f>N24</f>
        <v>7820</v>
      </c>
      <c r="E46" s="34">
        <v>1550</v>
      </c>
      <c r="F46" s="49" t="s">
        <v>106</v>
      </c>
      <c r="G46" s="100">
        <v>1150</v>
      </c>
      <c r="H46" s="50" t="s">
        <v>113</v>
      </c>
      <c r="I46" s="101">
        <v>400</v>
      </c>
      <c r="J46" s="51"/>
      <c r="K46" s="100"/>
      <c r="L46" s="50"/>
      <c r="M46" s="48"/>
      <c r="N46" s="29"/>
    </row>
    <row r="47" spans="1:14" ht="24.75" customHeight="1">
      <c r="A47" s="14" t="s">
        <v>23</v>
      </c>
      <c r="B47" s="15">
        <v>21</v>
      </c>
      <c r="C47" s="16" t="s">
        <v>22</v>
      </c>
      <c r="D47" s="44">
        <f>N26</f>
        <v>8650</v>
      </c>
      <c r="E47" s="34">
        <v>1600</v>
      </c>
      <c r="F47" s="49" t="s">
        <v>106</v>
      </c>
      <c r="G47" s="100">
        <v>800</v>
      </c>
      <c r="H47" s="50" t="s">
        <v>125</v>
      </c>
      <c r="I47" s="101">
        <v>800</v>
      </c>
      <c r="J47" s="51"/>
      <c r="K47" s="100"/>
      <c r="L47" s="50"/>
      <c r="M47" s="48"/>
      <c r="N47" s="29"/>
    </row>
    <row r="48" spans="1:14" ht="24.75" customHeight="1">
      <c r="A48" s="14" t="s">
        <v>23</v>
      </c>
      <c r="B48" s="15">
        <v>22</v>
      </c>
      <c r="C48" s="16" t="s">
        <v>22</v>
      </c>
      <c r="D48" s="44">
        <f>N28</f>
        <v>8404</v>
      </c>
      <c r="E48" s="34">
        <v>2000</v>
      </c>
      <c r="F48" s="49" t="s">
        <v>106</v>
      </c>
      <c r="G48" s="100">
        <v>800</v>
      </c>
      <c r="H48" s="50" t="s">
        <v>125</v>
      </c>
      <c r="I48" s="101">
        <v>800</v>
      </c>
      <c r="J48" s="180" t="s">
        <v>114</v>
      </c>
      <c r="K48" s="100">
        <v>400</v>
      </c>
      <c r="L48" s="50"/>
      <c r="M48" s="48"/>
      <c r="N48" s="29"/>
    </row>
    <row r="49" spans="1:14" ht="24.75" customHeight="1">
      <c r="A49" s="14" t="s">
        <v>23</v>
      </c>
      <c r="B49" s="15">
        <v>23</v>
      </c>
      <c r="C49" s="16" t="s">
        <v>22</v>
      </c>
      <c r="D49" s="44">
        <f>N30</f>
        <v>6975</v>
      </c>
      <c r="E49" s="34">
        <v>730</v>
      </c>
      <c r="F49" s="49" t="s">
        <v>125</v>
      </c>
      <c r="G49" s="100">
        <v>600</v>
      </c>
      <c r="H49" s="50" t="s">
        <v>128</v>
      </c>
      <c r="I49" s="101">
        <v>30</v>
      </c>
      <c r="J49" s="51" t="s">
        <v>107</v>
      </c>
      <c r="K49" s="100">
        <v>10</v>
      </c>
      <c r="L49" s="50" t="s">
        <v>129</v>
      </c>
      <c r="M49" s="101">
        <v>90</v>
      </c>
      <c r="N49" s="29"/>
    </row>
    <row r="50" spans="1:14" ht="24.75" customHeight="1">
      <c r="A50" s="14" t="s">
        <v>23</v>
      </c>
      <c r="B50" s="15">
        <v>24</v>
      </c>
      <c r="C50" s="16" t="s">
        <v>22</v>
      </c>
      <c r="D50" s="44">
        <f>N32</f>
        <v>7625</v>
      </c>
      <c r="E50" s="34">
        <v>1300</v>
      </c>
      <c r="F50" s="49" t="s">
        <v>106</v>
      </c>
      <c r="G50" s="100">
        <v>400</v>
      </c>
      <c r="H50" s="50" t="s">
        <v>125</v>
      </c>
      <c r="I50" s="101">
        <v>800</v>
      </c>
      <c r="J50" s="51" t="s">
        <v>107</v>
      </c>
      <c r="K50" s="100">
        <v>50</v>
      </c>
      <c r="L50" s="50" t="s">
        <v>116</v>
      </c>
      <c r="M50" s="101">
        <v>50</v>
      </c>
      <c r="N50" s="29"/>
    </row>
    <row r="51" spans="1:14" ht="24.75" customHeight="1">
      <c r="A51" s="14" t="s">
        <v>23</v>
      </c>
      <c r="B51" s="15">
        <v>25</v>
      </c>
      <c r="C51" s="16" t="s">
        <v>22</v>
      </c>
      <c r="D51" s="44">
        <f>N34</f>
        <v>9110</v>
      </c>
      <c r="E51" s="34">
        <v>1880</v>
      </c>
      <c r="F51" s="49" t="s">
        <v>106</v>
      </c>
      <c r="G51" s="100">
        <v>400</v>
      </c>
      <c r="H51" s="50" t="s">
        <v>125</v>
      </c>
      <c r="I51" s="101">
        <v>800</v>
      </c>
      <c r="J51" s="180" t="s">
        <v>114</v>
      </c>
      <c r="K51" s="100">
        <v>400</v>
      </c>
      <c r="L51" s="50" t="s">
        <v>117</v>
      </c>
      <c r="M51" s="101">
        <v>280</v>
      </c>
      <c r="N51" s="29"/>
    </row>
    <row r="52" spans="1:14" ht="24.75" customHeight="1">
      <c r="A52" s="14" t="s">
        <v>23</v>
      </c>
      <c r="B52" s="15">
        <v>26</v>
      </c>
      <c r="C52" s="16" t="s">
        <v>22</v>
      </c>
      <c r="D52" s="44">
        <f>N36</f>
        <v>8483</v>
      </c>
      <c r="E52" s="18">
        <v>1200</v>
      </c>
      <c r="F52" s="49" t="s">
        <v>106</v>
      </c>
      <c r="G52" s="100">
        <v>400</v>
      </c>
      <c r="H52" s="50" t="s">
        <v>125</v>
      </c>
      <c r="I52" s="101">
        <v>800</v>
      </c>
      <c r="J52" s="55"/>
      <c r="K52" s="55"/>
      <c r="L52" s="117"/>
      <c r="M52" s="103"/>
      <c r="N52" s="5"/>
    </row>
    <row r="53" spans="1:14" ht="24.75" customHeight="1" hidden="1">
      <c r="A53" s="14" t="s">
        <v>23</v>
      </c>
      <c r="B53" s="15">
        <v>27</v>
      </c>
      <c r="C53" s="16" t="s">
        <v>22</v>
      </c>
      <c r="D53" s="44">
        <f>N38</f>
        <v>0</v>
      </c>
      <c r="E53" s="114"/>
      <c r="F53" s="115"/>
      <c r="G53" s="103"/>
      <c r="H53" s="117"/>
      <c r="I53" s="103"/>
      <c r="J53" s="55"/>
      <c r="K53" s="55"/>
      <c r="L53" s="117"/>
      <c r="M53" s="103"/>
      <c r="N53" s="5"/>
    </row>
  </sheetData>
  <sheetProtection/>
  <mergeCells count="14">
    <mergeCell ref="J18:K18"/>
    <mergeCell ref="A4:C6"/>
    <mergeCell ref="A18:C19"/>
    <mergeCell ref="D4:F4"/>
    <mergeCell ref="G4:I4"/>
    <mergeCell ref="J4:J5"/>
    <mergeCell ref="M4:N6"/>
    <mergeCell ref="E41:N41"/>
    <mergeCell ref="F42:N43"/>
    <mergeCell ref="A1:C1"/>
    <mergeCell ref="A41:C43"/>
    <mergeCell ref="D18:E18"/>
    <mergeCell ref="F18:G18"/>
    <mergeCell ref="H18:I18"/>
  </mergeCells>
  <printOptions/>
  <pageMargins left="0.65" right="0.56" top="0.76" bottom="0.77" header="0.42" footer="0.37"/>
  <pageSetup fitToHeight="1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53"/>
  <sheetViews>
    <sheetView zoomScale="80" zoomScaleNormal="80" zoomScalePageLayoutView="0" workbookViewId="0" topLeftCell="A1">
      <selection activeCell="K11" sqref="K11"/>
    </sheetView>
  </sheetViews>
  <sheetFormatPr defaultColWidth="9.00390625" defaultRowHeight="13.5"/>
  <cols>
    <col min="1" max="1" width="4.875" style="0" bestFit="1" customWidth="1"/>
    <col min="2" max="2" width="3.00390625" style="0" customWidth="1"/>
    <col min="3" max="3" width="4.875" style="0" bestFit="1" customWidth="1"/>
    <col min="6" max="6" width="10.50390625" style="0" bestFit="1" customWidth="1"/>
    <col min="10" max="10" width="8.00390625" style="0" customWidth="1"/>
    <col min="12" max="12" width="10.50390625" style="0" bestFit="1" customWidth="1"/>
    <col min="14" max="14" width="11.375" style="0" customWidth="1"/>
  </cols>
  <sheetData>
    <row r="1" spans="1:7" ht="17.25" customHeight="1">
      <c r="A1" s="213" t="s">
        <v>46</v>
      </c>
      <c r="B1" s="213"/>
      <c r="C1" s="213"/>
      <c r="D1" s="31" t="s">
        <v>70</v>
      </c>
      <c r="E1" s="1" t="s">
        <v>44</v>
      </c>
      <c r="F1" s="32" t="s">
        <v>71</v>
      </c>
      <c r="G1" s="5" t="s">
        <v>42</v>
      </c>
    </row>
    <row r="2" ht="7.5" customHeight="1"/>
    <row r="3" ht="6" customHeight="1"/>
    <row r="4" spans="1:14" ht="13.5">
      <c r="A4" s="221" t="s">
        <v>22</v>
      </c>
      <c r="B4" s="221"/>
      <c r="C4" s="221"/>
      <c r="D4" s="213" t="s">
        <v>0</v>
      </c>
      <c r="E4" s="213"/>
      <c r="F4" s="213"/>
      <c r="G4" s="213" t="s">
        <v>12</v>
      </c>
      <c r="H4" s="213"/>
      <c r="I4" s="213"/>
      <c r="J4" s="214" t="s">
        <v>14</v>
      </c>
      <c r="K4" s="3" t="s">
        <v>8</v>
      </c>
      <c r="L4" s="3" t="s">
        <v>10</v>
      </c>
      <c r="M4" s="188" t="s">
        <v>40</v>
      </c>
      <c r="N4" s="190"/>
    </row>
    <row r="5" spans="1:14" ht="13.5">
      <c r="A5" s="221"/>
      <c r="B5" s="221"/>
      <c r="C5" s="221"/>
      <c r="D5" s="3" t="s">
        <v>2</v>
      </c>
      <c r="E5" s="3" t="s">
        <v>4</v>
      </c>
      <c r="F5" s="3" t="s">
        <v>6</v>
      </c>
      <c r="G5" s="3" t="s">
        <v>2</v>
      </c>
      <c r="H5" s="3" t="s">
        <v>4</v>
      </c>
      <c r="I5" s="3" t="s">
        <v>6</v>
      </c>
      <c r="J5" s="215"/>
      <c r="K5" s="2"/>
      <c r="L5" s="2"/>
      <c r="M5" s="216"/>
      <c r="N5" s="217"/>
    </row>
    <row r="6" spans="1:14" ht="14.25" thickBot="1">
      <c r="A6" s="222"/>
      <c r="B6" s="222"/>
      <c r="C6" s="222"/>
      <c r="D6" s="60" t="s">
        <v>16</v>
      </c>
      <c r="E6" s="60" t="s">
        <v>16</v>
      </c>
      <c r="F6" s="60" t="s">
        <v>16</v>
      </c>
      <c r="G6" s="60" t="s">
        <v>16</v>
      </c>
      <c r="H6" s="60" t="s">
        <v>16</v>
      </c>
      <c r="I6" s="60" t="s">
        <v>16</v>
      </c>
      <c r="J6" s="60"/>
      <c r="K6" s="60" t="s">
        <v>18</v>
      </c>
      <c r="L6" s="60" t="s">
        <v>20</v>
      </c>
      <c r="M6" s="191"/>
      <c r="N6" s="193"/>
    </row>
    <row r="7" spans="1:14" ht="24.75" customHeight="1" thickTop="1">
      <c r="A7" s="14" t="s">
        <v>23</v>
      </c>
      <c r="B7" s="15">
        <v>18</v>
      </c>
      <c r="C7" s="16" t="s">
        <v>22</v>
      </c>
      <c r="D7" s="34">
        <v>8262</v>
      </c>
      <c r="E7" s="34">
        <v>9193</v>
      </c>
      <c r="F7" s="35">
        <f aca="true" t="shared" si="0" ref="F7:F14">D7+E7</f>
        <v>17455</v>
      </c>
      <c r="G7" s="34">
        <v>7667</v>
      </c>
      <c r="H7" s="34">
        <v>9159</v>
      </c>
      <c r="I7" s="35">
        <f aca="true" t="shared" si="1" ref="I7:I16">G7+H7</f>
        <v>16826</v>
      </c>
      <c r="J7" s="36">
        <f aca="true" t="shared" si="2" ref="J7:J14">G7/D7</f>
        <v>0.9279835390946503</v>
      </c>
      <c r="K7" s="166">
        <v>20678</v>
      </c>
      <c r="L7" s="44">
        <f aca="true" t="shared" si="3" ref="L7:L16">K7*1000/G7</f>
        <v>2697.0131733402895</v>
      </c>
      <c r="M7" s="14"/>
      <c r="N7" s="16"/>
    </row>
    <row r="8" spans="1:14" ht="24.75" customHeight="1">
      <c r="A8" s="14" t="s">
        <v>23</v>
      </c>
      <c r="B8" s="15">
        <v>19</v>
      </c>
      <c r="C8" s="16" t="s">
        <v>22</v>
      </c>
      <c r="D8" s="34">
        <v>6372</v>
      </c>
      <c r="E8" s="34">
        <v>5995</v>
      </c>
      <c r="F8" s="35">
        <f t="shared" si="0"/>
        <v>12367</v>
      </c>
      <c r="G8" s="34">
        <v>5878</v>
      </c>
      <c r="H8" s="34">
        <v>5904</v>
      </c>
      <c r="I8" s="35">
        <f t="shared" si="1"/>
        <v>11782</v>
      </c>
      <c r="J8" s="36">
        <f t="shared" si="2"/>
        <v>0.9224733207784055</v>
      </c>
      <c r="K8" s="166">
        <v>15877</v>
      </c>
      <c r="L8" s="44">
        <f t="shared" si="3"/>
        <v>2701.08880571623</v>
      </c>
      <c r="M8" s="14"/>
      <c r="N8" s="16"/>
    </row>
    <row r="9" spans="1:14" ht="24.75" customHeight="1">
      <c r="A9" s="14" t="s">
        <v>23</v>
      </c>
      <c r="B9" s="15">
        <v>20</v>
      </c>
      <c r="C9" s="16" t="s">
        <v>22</v>
      </c>
      <c r="D9" s="34">
        <v>4573</v>
      </c>
      <c r="E9" s="34">
        <v>5029</v>
      </c>
      <c r="F9" s="35">
        <f t="shared" si="0"/>
        <v>9602</v>
      </c>
      <c r="G9" s="34">
        <v>4358</v>
      </c>
      <c r="H9" s="34">
        <v>4698</v>
      </c>
      <c r="I9" s="35">
        <f t="shared" si="1"/>
        <v>9056</v>
      </c>
      <c r="J9" s="36">
        <f t="shared" si="2"/>
        <v>0.9529849114366936</v>
      </c>
      <c r="K9" s="187">
        <v>11757</v>
      </c>
      <c r="L9" s="44">
        <f t="shared" si="3"/>
        <v>2697.7971546581</v>
      </c>
      <c r="M9" s="14"/>
      <c r="N9" s="16"/>
    </row>
    <row r="10" spans="1:14" ht="24.75" customHeight="1">
      <c r="A10" s="14" t="s">
        <v>23</v>
      </c>
      <c r="B10" s="15">
        <v>21</v>
      </c>
      <c r="C10" s="16" t="s">
        <v>22</v>
      </c>
      <c r="D10" s="34">
        <v>8932</v>
      </c>
      <c r="E10" s="34">
        <v>8203</v>
      </c>
      <c r="F10" s="35">
        <f t="shared" si="0"/>
        <v>17135</v>
      </c>
      <c r="G10" s="34">
        <v>8362</v>
      </c>
      <c r="H10" s="34">
        <v>6687</v>
      </c>
      <c r="I10" s="35">
        <f t="shared" si="1"/>
        <v>15049</v>
      </c>
      <c r="J10" s="36">
        <f t="shared" si="2"/>
        <v>0.9361845051500224</v>
      </c>
      <c r="K10" s="187">
        <v>21315</v>
      </c>
      <c r="L10" s="44">
        <f t="shared" si="3"/>
        <v>2549.031332217173</v>
      </c>
      <c r="M10" s="14"/>
      <c r="N10" s="16"/>
    </row>
    <row r="11" spans="1:14" ht="24.75" customHeight="1">
      <c r="A11" s="14" t="s">
        <v>23</v>
      </c>
      <c r="B11" s="15">
        <v>22</v>
      </c>
      <c r="C11" s="16" t="s">
        <v>22</v>
      </c>
      <c r="D11" s="34">
        <v>5558</v>
      </c>
      <c r="E11" s="34">
        <v>4911</v>
      </c>
      <c r="F11" s="35">
        <f t="shared" si="0"/>
        <v>10469</v>
      </c>
      <c r="G11" s="34">
        <v>5434</v>
      </c>
      <c r="H11" s="34">
        <v>4034</v>
      </c>
      <c r="I11" s="35">
        <f t="shared" si="1"/>
        <v>9468</v>
      </c>
      <c r="J11" s="36">
        <f t="shared" si="2"/>
        <v>0.9776898164807485</v>
      </c>
      <c r="K11" s="34">
        <v>14690</v>
      </c>
      <c r="L11" s="44">
        <f t="shared" si="3"/>
        <v>2703.349282296651</v>
      </c>
      <c r="M11" s="14"/>
      <c r="N11" s="16"/>
    </row>
    <row r="12" spans="1:14" ht="24.75" customHeight="1">
      <c r="A12" s="14" t="s">
        <v>23</v>
      </c>
      <c r="B12" s="15">
        <v>23</v>
      </c>
      <c r="C12" s="16" t="s">
        <v>22</v>
      </c>
      <c r="D12" s="34">
        <v>3372</v>
      </c>
      <c r="E12" s="34">
        <v>3859</v>
      </c>
      <c r="F12" s="35">
        <f t="shared" si="0"/>
        <v>7231</v>
      </c>
      <c r="G12" s="34">
        <v>3264</v>
      </c>
      <c r="H12" s="34">
        <v>3312</v>
      </c>
      <c r="I12" s="35">
        <f t="shared" si="1"/>
        <v>6576</v>
      </c>
      <c r="J12" s="36">
        <f t="shared" si="2"/>
        <v>0.9679715302491103</v>
      </c>
      <c r="K12" s="34">
        <v>8814</v>
      </c>
      <c r="L12" s="44">
        <f t="shared" si="3"/>
        <v>2700.3676470588234</v>
      </c>
      <c r="M12" s="14"/>
      <c r="N12" s="16"/>
    </row>
    <row r="13" spans="1:14" ht="24.75" customHeight="1">
      <c r="A13" s="14" t="s">
        <v>91</v>
      </c>
      <c r="B13" s="15">
        <v>24</v>
      </c>
      <c r="C13" s="16" t="s">
        <v>93</v>
      </c>
      <c r="D13" s="34">
        <v>6576</v>
      </c>
      <c r="E13" s="34">
        <v>6963</v>
      </c>
      <c r="F13" s="35">
        <f t="shared" si="0"/>
        <v>13539</v>
      </c>
      <c r="G13" s="34">
        <v>6259</v>
      </c>
      <c r="H13" s="34">
        <v>5540</v>
      </c>
      <c r="I13" s="35">
        <f t="shared" si="1"/>
        <v>11799</v>
      </c>
      <c r="J13" s="36">
        <f t="shared" si="2"/>
        <v>0.951794403892944</v>
      </c>
      <c r="K13" s="34">
        <v>16874</v>
      </c>
      <c r="L13" s="44">
        <f t="shared" si="3"/>
        <v>2695.957820738137</v>
      </c>
      <c r="M13" s="14"/>
      <c r="N13" s="16"/>
    </row>
    <row r="14" spans="1:14" ht="24.75" customHeight="1">
      <c r="A14" s="14" t="s">
        <v>91</v>
      </c>
      <c r="B14" s="15">
        <v>25</v>
      </c>
      <c r="C14" s="16" t="s">
        <v>93</v>
      </c>
      <c r="D14" s="34">
        <v>3553</v>
      </c>
      <c r="E14" s="34">
        <v>3030</v>
      </c>
      <c r="F14" s="35">
        <f t="shared" si="0"/>
        <v>6583</v>
      </c>
      <c r="G14" s="34">
        <v>3374</v>
      </c>
      <c r="H14" s="34">
        <v>2476</v>
      </c>
      <c r="I14" s="35">
        <f t="shared" si="1"/>
        <v>5850</v>
      </c>
      <c r="J14" s="36">
        <f t="shared" si="2"/>
        <v>0.9496200394033212</v>
      </c>
      <c r="K14" s="34">
        <v>9159</v>
      </c>
      <c r="L14" s="44">
        <f t="shared" si="3"/>
        <v>2714.582098399526</v>
      </c>
      <c r="M14" s="14"/>
      <c r="N14" s="16"/>
    </row>
    <row r="15" spans="1:14" ht="24.75" customHeight="1">
      <c r="A15" s="14" t="s">
        <v>91</v>
      </c>
      <c r="B15" s="15">
        <v>26</v>
      </c>
      <c r="C15" s="16" t="s">
        <v>93</v>
      </c>
      <c r="D15" s="34">
        <v>1938</v>
      </c>
      <c r="E15" s="34">
        <v>1775</v>
      </c>
      <c r="F15" s="35">
        <f>D15+E15</f>
        <v>3713</v>
      </c>
      <c r="G15" s="34">
        <v>1880</v>
      </c>
      <c r="H15" s="34">
        <v>1235</v>
      </c>
      <c r="I15" s="35">
        <f t="shared" si="1"/>
        <v>3115</v>
      </c>
      <c r="J15" s="36">
        <f>G15/D15</f>
        <v>0.9700722394220846</v>
      </c>
      <c r="K15" s="34">
        <v>5072</v>
      </c>
      <c r="L15" s="44">
        <f t="shared" si="3"/>
        <v>2697.872340425532</v>
      </c>
      <c r="M15" s="15"/>
      <c r="N15" s="16"/>
    </row>
    <row r="16" spans="1:14" ht="24.75" customHeight="1" hidden="1">
      <c r="A16" s="14" t="s">
        <v>91</v>
      </c>
      <c r="B16" s="15">
        <v>27</v>
      </c>
      <c r="C16" s="16" t="s">
        <v>93</v>
      </c>
      <c r="D16" s="34"/>
      <c r="E16" s="34"/>
      <c r="F16" s="35">
        <f>D16+E16</f>
        <v>0</v>
      </c>
      <c r="G16" s="34"/>
      <c r="H16" s="34"/>
      <c r="I16" s="35">
        <f t="shared" si="1"/>
        <v>0</v>
      </c>
      <c r="J16" s="36" t="e">
        <f>G16/D16</f>
        <v>#DIV/0!</v>
      </c>
      <c r="K16" s="34"/>
      <c r="L16" s="44" t="e">
        <f t="shared" si="3"/>
        <v>#DIV/0!</v>
      </c>
      <c r="M16" s="15"/>
      <c r="N16" s="16"/>
    </row>
    <row r="17" spans="1:3" ht="26.25" customHeight="1">
      <c r="A17" s="71"/>
      <c r="B17" s="71"/>
      <c r="C17" s="71"/>
    </row>
    <row r="18" spans="1:14" ht="13.5">
      <c r="A18" s="221" t="s">
        <v>22</v>
      </c>
      <c r="B18" s="221"/>
      <c r="C18" s="221"/>
      <c r="D18" s="203" t="s">
        <v>48</v>
      </c>
      <c r="E18" s="204"/>
      <c r="F18" s="203" t="s">
        <v>24</v>
      </c>
      <c r="G18" s="204"/>
      <c r="H18" s="203" t="s">
        <v>26</v>
      </c>
      <c r="I18" s="204"/>
      <c r="J18" s="203" t="s">
        <v>28</v>
      </c>
      <c r="K18" s="204"/>
      <c r="L18" s="3" t="s">
        <v>30</v>
      </c>
      <c r="M18" s="3" t="s">
        <v>32</v>
      </c>
      <c r="N18" s="3" t="s">
        <v>34</v>
      </c>
    </row>
    <row r="19" spans="1:14" ht="14.25" thickBot="1">
      <c r="A19" s="222"/>
      <c r="B19" s="222"/>
      <c r="C19" s="222"/>
      <c r="D19" s="69"/>
      <c r="E19" s="70" t="s">
        <v>18</v>
      </c>
      <c r="F19" s="69"/>
      <c r="G19" s="70" t="s">
        <v>18</v>
      </c>
      <c r="H19" s="69"/>
      <c r="I19" s="70" t="s">
        <v>18</v>
      </c>
      <c r="J19" s="69"/>
      <c r="K19" s="70" t="s">
        <v>18</v>
      </c>
      <c r="L19" s="60" t="s">
        <v>36</v>
      </c>
      <c r="M19" s="60"/>
      <c r="N19" s="60" t="s">
        <v>36</v>
      </c>
    </row>
    <row r="20" spans="1:14" ht="14.25" thickTop="1">
      <c r="A20" s="10" t="s">
        <v>23</v>
      </c>
      <c r="B20" s="11">
        <v>18</v>
      </c>
      <c r="C20" s="12" t="s">
        <v>22</v>
      </c>
      <c r="D20" s="23"/>
      <c r="E20" s="40"/>
      <c r="F20" s="13"/>
      <c r="G20" s="41">
        <f>K7+E20+E21</f>
        <v>20678</v>
      </c>
      <c r="H20" s="23"/>
      <c r="I20" s="40">
        <v>-2800</v>
      </c>
      <c r="J20" s="13"/>
      <c r="K20" s="41">
        <f>G20+I20+I21</f>
        <v>17878</v>
      </c>
      <c r="L20" s="42">
        <v>12730</v>
      </c>
      <c r="M20" s="43">
        <f>L20/K20</f>
        <v>0.7120483275534176</v>
      </c>
      <c r="N20" s="42">
        <v>11644</v>
      </c>
    </row>
    <row r="21" spans="1:14" ht="13.5">
      <c r="A21" s="7"/>
      <c r="B21" s="8"/>
      <c r="C21" s="9"/>
      <c r="D21" s="24"/>
      <c r="E21" s="37"/>
      <c r="F21" s="6"/>
      <c r="G21" s="38"/>
      <c r="H21" s="24"/>
      <c r="I21" s="37"/>
      <c r="J21" s="6"/>
      <c r="K21" s="38"/>
      <c r="L21" s="39"/>
      <c r="M21" s="4"/>
      <c r="N21" s="39"/>
    </row>
    <row r="22" spans="1:14" ht="13.5">
      <c r="A22" s="10" t="s">
        <v>23</v>
      </c>
      <c r="B22" s="11">
        <v>19</v>
      </c>
      <c r="C22" s="12" t="s">
        <v>22</v>
      </c>
      <c r="D22" s="23"/>
      <c r="E22" s="40"/>
      <c r="F22" s="13"/>
      <c r="G22" s="41">
        <f>K8+E22+E23</f>
        <v>15877</v>
      </c>
      <c r="H22" s="23"/>
      <c r="I22" s="40">
        <v>-4850</v>
      </c>
      <c r="J22" s="13"/>
      <c r="K22" s="41">
        <f>G22+I22+I23</f>
        <v>11027</v>
      </c>
      <c r="L22" s="42">
        <v>10480</v>
      </c>
      <c r="M22" s="43">
        <f>L22/K22</f>
        <v>0.9503944862609958</v>
      </c>
      <c r="N22" s="42">
        <v>10473</v>
      </c>
    </row>
    <row r="23" spans="1:14" ht="13.5">
      <c r="A23" s="7"/>
      <c r="B23" s="62"/>
      <c r="C23" s="9"/>
      <c r="D23" s="24"/>
      <c r="E23" s="37"/>
      <c r="F23" s="6"/>
      <c r="G23" s="38"/>
      <c r="H23" s="24"/>
      <c r="I23" s="37"/>
      <c r="J23" s="6"/>
      <c r="K23" s="38"/>
      <c r="L23" s="39"/>
      <c r="M23" s="4"/>
      <c r="N23" s="39"/>
    </row>
    <row r="24" spans="1:14" ht="13.5">
      <c r="A24" s="10" t="s">
        <v>23</v>
      </c>
      <c r="B24" s="11">
        <v>20</v>
      </c>
      <c r="C24" s="12" t="s">
        <v>22</v>
      </c>
      <c r="D24" s="23"/>
      <c r="E24" s="40"/>
      <c r="F24" s="13"/>
      <c r="G24" s="41">
        <f>K9+E24+E25</f>
        <v>11757</v>
      </c>
      <c r="H24" s="23"/>
      <c r="I24" s="40">
        <v>-500</v>
      </c>
      <c r="J24" s="13"/>
      <c r="K24" s="41">
        <f>G24+I24+I25</f>
        <v>11257</v>
      </c>
      <c r="L24" s="42">
        <v>10480</v>
      </c>
      <c r="M24" s="43">
        <f>L24/K24</f>
        <v>0.9309762814248912</v>
      </c>
      <c r="N24" s="42">
        <v>9800</v>
      </c>
    </row>
    <row r="25" spans="1:14" ht="13.5">
      <c r="A25" s="61"/>
      <c r="B25" s="8"/>
      <c r="C25" s="63"/>
      <c r="D25" s="24"/>
      <c r="E25" s="37"/>
      <c r="F25" s="6"/>
      <c r="G25" s="38"/>
      <c r="H25" s="24"/>
      <c r="I25" s="37"/>
      <c r="J25" s="6"/>
      <c r="K25" s="38"/>
      <c r="L25" s="39"/>
      <c r="M25" s="4"/>
      <c r="N25" s="39"/>
    </row>
    <row r="26" spans="1:14" ht="13.5">
      <c r="A26" s="10" t="s">
        <v>23</v>
      </c>
      <c r="B26" s="11">
        <v>21</v>
      </c>
      <c r="C26" s="12" t="s">
        <v>22</v>
      </c>
      <c r="D26" s="23"/>
      <c r="E26" s="40"/>
      <c r="F26" s="13"/>
      <c r="G26" s="41">
        <f>K10+E26+E27</f>
        <v>21315</v>
      </c>
      <c r="H26" s="23"/>
      <c r="I26" s="40">
        <v>-2300</v>
      </c>
      <c r="J26" s="13"/>
      <c r="K26" s="41">
        <f>G26+I26+I27</f>
        <v>19015</v>
      </c>
      <c r="L26" s="42">
        <v>15448</v>
      </c>
      <c r="M26" s="43">
        <f>L26/K26</f>
        <v>0.8124112542729424</v>
      </c>
      <c r="N26" s="42">
        <v>14703</v>
      </c>
    </row>
    <row r="27" spans="1:14" ht="13.5">
      <c r="A27" s="7"/>
      <c r="B27" s="62"/>
      <c r="C27" s="9"/>
      <c r="D27" s="24"/>
      <c r="E27" s="37"/>
      <c r="F27" s="6"/>
      <c r="G27" s="38"/>
      <c r="H27" s="58"/>
      <c r="I27" s="9"/>
      <c r="J27" s="6"/>
      <c r="K27" s="38"/>
      <c r="L27" s="4"/>
      <c r="M27" s="4"/>
      <c r="N27" s="4"/>
    </row>
    <row r="28" spans="1:14" ht="13.5">
      <c r="A28" s="10" t="s">
        <v>23</v>
      </c>
      <c r="B28" s="11">
        <v>22</v>
      </c>
      <c r="C28" s="12" t="s">
        <v>22</v>
      </c>
      <c r="D28" s="23"/>
      <c r="E28" s="40"/>
      <c r="F28" s="13"/>
      <c r="G28" s="41">
        <f>K11+E28+E29</f>
        <v>14690</v>
      </c>
      <c r="H28" s="23"/>
      <c r="I28" s="40"/>
      <c r="J28" s="13"/>
      <c r="K28" s="41">
        <f>G28+I28+I29</f>
        <v>14690</v>
      </c>
      <c r="L28" s="42">
        <v>13160</v>
      </c>
      <c r="M28" s="43">
        <f>L28/K28</f>
        <v>0.8958475153165418</v>
      </c>
      <c r="N28" s="42">
        <v>12840</v>
      </c>
    </row>
    <row r="29" spans="1:14" ht="13.5">
      <c r="A29" s="61"/>
      <c r="B29" s="8"/>
      <c r="C29" s="63"/>
      <c r="D29" s="24"/>
      <c r="E29" s="37"/>
      <c r="F29" s="6"/>
      <c r="G29" s="38"/>
      <c r="H29" s="24"/>
      <c r="I29" s="37"/>
      <c r="J29" s="6"/>
      <c r="K29" s="38"/>
      <c r="L29" s="39"/>
      <c r="M29" s="4"/>
      <c r="N29" s="39"/>
    </row>
    <row r="30" spans="1:14" ht="13.5">
      <c r="A30" s="10" t="s">
        <v>23</v>
      </c>
      <c r="B30" s="11">
        <v>23</v>
      </c>
      <c r="C30" s="12" t="s">
        <v>22</v>
      </c>
      <c r="D30" s="23"/>
      <c r="E30" s="40"/>
      <c r="F30" s="13"/>
      <c r="G30" s="41">
        <f>K12+E30+E31</f>
        <v>8814</v>
      </c>
      <c r="H30" s="23"/>
      <c r="I30" s="40">
        <v>1050</v>
      </c>
      <c r="J30" s="13"/>
      <c r="K30" s="41">
        <f>G30+I30+I31</f>
        <v>9864</v>
      </c>
      <c r="L30" s="42">
        <v>9582</v>
      </c>
      <c r="M30" s="43">
        <f>L30/K30</f>
        <v>0.9714111922141119</v>
      </c>
      <c r="N30" s="42">
        <v>8915</v>
      </c>
    </row>
    <row r="31" spans="1:14" ht="13.5">
      <c r="A31" s="7"/>
      <c r="B31" s="8"/>
      <c r="C31" s="9"/>
      <c r="D31" s="7"/>
      <c r="E31" s="9"/>
      <c r="F31" s="7"/>
      <c r="G31" s="9"/>
      <c r="H31" s="58"/>
      <c r="I31" s="9"/>
      <c r="J31" s="7"/>
      <c r="K31" s="9"/>
      <c r="L31" s="4"/>
      <c r="M31" s="4"/>
      <c r="N31" s="4"/>
    </row>
    <row r="32" spans="1:14" ht="13.5">
      <c r="A32" s="10" t="s">
        <v>23</v>
      </c>
      <c r="B32" s="11">
        <v>24</v>
      </c>
      <c r="C32" s="12" t="s">
        <v>22</v>
      </c>
      <c r="D32" s="23"/>
      <c r="E32" s="40"/>
      <c r="F32" s="13"/>
      <c r="G32" s="41">
        <f>K13+E32+E33</f>
        <v>16874</v>
      </c>
      <c r="H32" s="23"/>
      <c r="I32" s="40"/>
      <c r="J32" s="13"/>
      <c r="K32" s="41">
        <f>G32+I32+I33</f>
        <v>16874</v>
      </c>
      <c r="L32" s="42">
        <v>14024</v>
      </c>
      <c r="M32" s="43">
        <f>L32/K32</f>
        <v>0.831101102287543</v>
      </c>
      <c r="N32" s="42">
        <v>12726</v>
      </c>
    </row>
    <row r="33" spans="1:14" ht="13.5">
      <c r="A33" s="7"/>
      <c r="B33" s="8"/>
      <c r="C33" s="9"/>
      <c r="D33" s="24"/>
      <c r="E33" s="37"/>
      <c r="F33" s="6"/>
      <c r="G33" s="38"/>
      <c r="H33" s="58"/>
      <c r="I33" s="9"/>
      <c r="J33" s="6"/>
      <c r="K33" s="38"/>
      <c r="L33" s="4"/>
      <c r="M33" s="4"/>
      <c r="N33" s="4"/>
    </row>
    <row r="34" spans="1:14" ht="13.5">
      <c r="A34" s="10" t="s">
        <v>23</v>
      </c>
      <c r="B34" s="11">
        <v>25</v>
      </c>
      <c r="C34" s="12" t="s">
        <v>22</v>
      </c>
      <c r="D34" s="23"/>
      <c r="E34" s="40"/>
      <c r="F34" s="13"/>
      <c r="G34" s="41">
        <f>K14+E34+E35</f>
        <v>9159</v>
      </c>
      <c r="H34" s="23"/>
      <c r="I34" s="40">
        <v>2000</v>
      </c>
      <c r="J34" s="13"/>
      <c r="K34" s="41">
        <f>G34+I34+I35</f>
        <v>11159</v>
      </c>
      <c r="L34" s="42">
        <v>10245</v>
      </c>
      <c r="M34" s="43">
        <f>L34/K34</f>
        <v>0.9180930190877319</v>
      </c>
      <c r="N34" s="42">
        <v>9836</v>
      </c>
    </row>
    <row r="35" spans="1:14" ht="13.5">
      <c r="A35" s="7"/>
      <c r="B35" s="8"/>
      <c r="C35" s="9"/>
      <c r="D35" s="7"/>
      <c r="E35" s="9"/>
      <c r="F35" s="7"/>
      <c r="G35" s="9"/>
      <c r="H35" s="58"/>
      <c r="I35" s="9"/>
      <c r="J35" s="7"/>
      <c r="K35" s="9"/>
      <c r="L35" s="4"/>
      <c r="M35" s="4"/>
      <c r="N35" s="4"/>
    </row>
    <row r="36" spans="1:14" ht="13.5">
      <c r="A36" s="10" t="s">
        <v>23</v>
      </c>
      <c r="B36" s="11">
        <v>26</v>
      </c>
      <c r="C36" s="12" t="s">
        <v>22</v>
      </c>
      <c r="D36" s="10" t="s">
        <v>83</v>
      </c>
      <c r="E36" s="20">
        <v>2058</v>
      </c>
      <c r="F36" s="13"/>
      <c r="G36" s="41">
        <f>K15+E36+E37</f>
        <v>7130</v>
      </c>
      <c r="H36" s="23"/>
      <c r="I36" s="40">
        <v>1438</v>
      </c>
      <c r="J36" s="13"/>
      <c r="K36" s="41">
        <f>G36+I36+I37</f>
        <v>8568</v>
      </c>
      <c r="L36" s="42">
        <v>8475</v>
      </c>
      <c r="M36" s="43">
        <f>L36/K36</f>
        <v>0.9891456582633054</v>
      </c>
      <c r="N36" s="42">
        <v>8277</v>
      </c>
    </row>
    <row r="37" spans="1:14" ht="13.5">
      <c r="A37" s="7"/>
      <c r="B37" s="8"/>
      <c r="C37" s="9"/>
      <c r="D37" s="7"/>
      <c r="E37" s="9"/>
      <c r="F37" s="7"/>
      <c r="G37" s="9"/>
      <c r="H37" s="58"/>
      <c r="I37" s="9"/>
      <c r="J37" s="7"/>
      <c r="K37" s="9"/>
      <c r="L37" s="4"/>
      <c r="M37" s="4"/>
      <c r="N37" s="4"/>
    </row>
    <row r="38" spans="1:14" ht="13.5" hidden="1">
      <c r="A38" s="10" t="s">
        <v>23</v>
      </c>
      <c r="B38" s="11">
        <v>27</v>
      </c>
      <c r="C38" s="12" t="s">
        <v>22</v>
      </c>
      <c r="D38" s="10"/>
      <c r="E38" s="12"/>
      <c r="F38" s="13"/>
      <c r="G38" s="41">
        <f>K16+E38+E39</f>
        <v>0</v>
      </c>
      <c r="H38" s="23"/>
      <c r="I38" s="40"/>
      <c r="J38" s="13"/>
      <c r="K38" s="41">
        <f>G38+I38+I39</f>
        <v>0</v>
      </c>
      <c r="L38" s="42"/>
      <c r="M38" s="43" t="e">
        <f>L38/K38</f>
        <v>#DIV/0!</v>
      </c>
      <c r="N38" s="42"/>
    </row>
    <row r="39" spans="1:14" ht="13.5" hidden="1">
      <c r="A39" s="7"/>
      <c r="B39" s="8"/>
      <c r="C39" s="9"/>
      <c r="D39" s="7"/>
      <c r="E39" s="9"/>
      <c r="F39" s="7"/>
      <c r="G39" s="9"/>
      <c r="H39" s="58"/>
      <c r="I39" s="9"/>
      <c r="J39" s="7"/>
      <c r="K39" s="9"/>
      <c r="L39" s="4"/>
      <c r="M39" s="4"/>
      <c r="N39" s="4"/>
    </row>
    <row r="40" spans="1:8" ht="27" customHeight="1">
      <c r="A40" s="62"/>
      <c r="B40" s="62"/>
      <c r="C40" s="62"/>
      <c r="H40" s="33"/>
    </row>
    <row r="41" spans="1:14" ht="18.75" customHeight="1">
      <c r="A41" s="194" t="s">
        <v>22</v>
      </c>
      <c r="B41" s="195"/>
      <c r="C41" s="196"/>
      <c r="D41" s="3" t="s">
        <v>38</v>
      </c>
      <c r="E41" s="210" t="s">
        <v>50</v>
      </c>
      <c r="F41" s="211"/>
      <c r="G41" s="211"/>
      <c r="H41" s="211"/>
      <c r="I41" s="211"/>
      <c r="J41" s="211"/>
      <c r="K41" s="211"/>
      <c r="L41" s="211"/>
      <c r="M41" s="211"/>
      <c r="N41" s="212"/>
    </row>
    <row r="42" spans="1:14" ht="13.5">
      <c r="A42" s="197"/>
      <c r="B42" s="198"/>
      <c r="C42" s="199"/>
      <c r="D42" s="2"/>
      <c r="E42" s="3" t="s">
        <v>39</v>
      </c>
      <c r="F42" s="188" t="s">
        <v>47</v>
      </c>
      <c r="G42" s="189"/>
      <c r="H42" s="189"/>
      <c r="I42" s="189"/>
      <c r="J42" s="189"/>
      <c r="K42" s="189"/>
      <c r="L42" s="189"/>
      <c r="M42" s="189"/>
      <c r="N42" s="190"/>
    </row>
    <row r="43" spans="1:14" ht="14.25" thickBot="1">
      <c r="A43" s="200"/>
      <c r="B43" s="201"/>
      <c r="C43" s="202"/>
      <c r="D43" s="60" t="s">
        <v>36</v>
      </c>
      <c r="E43" s="60" t="s">
        <v>36</v>
      </c>
      <c r="F43" s="191"/>
      <c r="G43" s="192"/>
      <c r="H43" s="192"/>
      <c r="I43" s="192"/>
      <c r="J43" s="192"/>
      <c r="K43" s="192"/>
      <c r="L43" s="192"/>
      <c r="M43" s="192"/>
      <c r="N43" s="193"/>
    </row>
    <row r="44" spans="1:14" ht="24.75" customHeight="1" thickTop="1">
      <c r="A44" s="14" t="s">
        <v>23</v>
      </c>
      <c r="B44" s="15">
        <v>18</v>
      </c>
      <c r="C44" s="16" t="s">
        <v>22</v>
      </c>
      <c r="D44" s="44">
        <f>N20</f>
        <v>11644</v>
      </c>
      <c r="E44" s="34"/>
      <c r="F44" s="49"/>
      <c r="G44" s="47"/>
      <c r="H44" s="50"/>
      <c r="I44" s="48"/>
      <c r="J44" s="51"/>
      <c r="K44" s="47"/>
      <c r="L44" s="50"/>
      <c r="M44" s="48"/>
      <c r="N44" s="29"/>
    </row>
    <row r="45" spans="1:14" ht="24.75" customHeight="1">
      <c r="A45" s="14" t="s">
        <v>23</v>
      </c>
      <c r="B45" s="15">
        <v>19</v>
      </c>
      <c r="C45" s="16" t="s">
        <v>22</v>
      </c>
      <c r="D45" s="44">
        <f>N22</f>
        <v>10473</v>
      </c>
      <c r="E45" s="34"/>
      <c r="F45" s="49"/>
      <c r="G45" s="47"/>
      <c r="H45" s="50"/>
      <c r="I45" s="48"/>
      <c r="J45" s="51"/>
      <c r="K45" s="47"/>
      <c r="L45" s="50"/>
      <c r="M45" s="48"/>
      <c r="N45" s="29"/>
    </row>
    <row r="46" spans="1:14" ht="24.75" customHeight="1">
      <c r="A46" s="14" t="s">
        <v>23</v>
      </c>
      <c r="B46" s="15">
        <v>20</v>
      </c>
      <c r="C46" s="16" t="s">
        <v>22</v>
      </c>
      <c r="D46" s="44">
        <f>N24</f>
        <v>9800</v>
      </c>
      <c r="E46" s="34"/>
      <c r="F46" s="49"/>
      <c r="G46" s="47"/>
      <c r="H46" s="50"/>
      <c r="I46" s="48"/>
      <c r="J46" s="51"/>
      <c r="K46" s="47"/>
      <c r="L46" s="50"/>
      <c r="M46" s="48"/>
      <c r="N46" s="29"/>
    </row>
    <row r="47" spans="1:14" ht="24.75" customHeight="1">
      <c r="A47" s="14" t="s">
        <v>23</v>
      </c>
      <c r="B47" s="15">
        <v>21</v>
      </c>
      <c r="C47" s="16" t="s">
        <v>22</v>
      </c>
      <c r="D47" s="44">
        <f>N26</f>
        <v>14703</v>
      </c>
      <c r="E47" s="34">
        <v>1000</v>
      </c>
      <c r="F47" s="99" t="s">
        <v>119</v>
      </c>
      <c r="G47" s="100">
        <v>500</v>
      </c>
      <c r="H47" s="50" t="s">
        <v>114</v>
      </c>
      <c r="I47" s="101">
        <v>500</v>
      </c>
      <c r="J47" s="51"/>
      <c r="K47" s="47"/>
      <c r="L47" s="50"/>
      <c r="M47" s="48"/>
      <c r="N47" s="29"/>
    </row>
    <row r="48" spans="1:14" ht="24.75" customHeight="1">
      <c r="A48" s="14" t="s">
        <v>23</v>
      </c>
      <c r="B48" s="15">
        <v>22</v>
      </c>
      <c r="C48" s="16" t="s">
        <v>22</v>
      </c>
      <c r="D48" s="44">
        <f>N28</f>
        <v>12840</v>
      </c>
      <c r="E48" s="34">
        <v>400</v>
      </c>
      <c r="F48" s="49" t="s">
        <v>118</v>
      </c>
      <c r="G48" s="100">
        <v>400</v>
      </c>
      <c r="H48" s="50"/>
      <c r="I48" s="48"/>
      <c r="J48" s="51"/>
      <c r="K48" s="47"/>
      <c r="L48" s="50"/>
      <c r="M48" s="48"/>
      <c r="N48" s="29"/>
    </row>
    <row r="49" spans="1:14" ht="24.75" customHeight="1">
      <c r="A49" s="14" t="s">
        <v>23</v>
      </c>
      <c r="B49" s="15">
        <v>23</v>
      </c>
      <c r="C49" s="16" t="s">
        <v>22</v>
      </c>
      <c r="D49" s="44">
        <f>N30</f>
        <v>8915</v>
      </c>
      <c r="E49" s="34">
        <v>400</v>
      </c>
      <c r="F49" s="49" t="s">
        <v>106</v>
      </c>
      <c r="G49" s="100">
        <v>400</v>
      </c>
      <c r="H49" s="50"/>
      <c r="I49" s="48"/>
      <c r="J49" s="51"/>
      <c r="K49" s="47"/>
      <c r="L49" s="50"/>
      <c r="M49" s="48"/>
      <c r="N49" s="29"/>
    </row>
    <row r="50" spans="1:14" ht="24.75" customHeight="1">
      <c r="A50" s="14" t="s">
        <v>23</v>
      </c>
      <c r="B50" s="15">
        <v>24</v>
      </c>
      <c r="C50" s="16" t="s">
        <v>22</v>
      </c>
      <c r="D50" s="44">
        <f>N32</f>
        <v>12726</v>
      </c>
      <c r="E50" s="34"/>
      <c r="F50" s="49"/>
      <c r="G50" s="47"/>
      <c r="H50" s="50"/>
      <c r="I50" s="48"/>
      <c r="J50" s="51"/>
      <c r="K50" s="47"/>
      <c r="L50" s="50"/>
      <c r="M50" s="48"/>
      <c r="N50" s="29"/>
    </row>
    <row r="51" spans="1:14" ht="26.25" customHeight="1">
      <c r="A51" s="14" t="s">
        <v>23</v>
      </c>
      <c r="B51" s="15">
        <v>25</v>
      </c>
      <c r="C51" s="16" t="s">
        <v>22</v>
      </c>
      <c r="D51" s="44">
        <f>N34</f>
        <v>9836</v>
      </c>
      <c r="E51" s="34"/>
      <c r="F51" s="49"/>
      <c r="G51" s="47"/>
      <c r="H51" s="50"/>
      <c r="I51" s="48"/>
      <c r="J51" s="51"/>
      <c r="K51" s="47"/>
      <c r="L51" s="50"/>
      <c r="M51" s="48"/>
      <c r="N51" s="29"/>
    </row>
    <row r="52" spans="1:14" ht="27" customHeight="1">
      <c r="A52" s="14" t="s">
        <v>23</v>
      </c>
      <c r="B52" s="15">
        <v>26</v>
      </c>
      <c r="C52" s="16" t="s">
        <v>22</v>
      </c>
      <c r="D52" s="44">
        <f>N36</f>
        <v>8277</v>
      </c>
      <c r="E52" s="114"/>
      <c r="F52" s="115"/>
      <c r="G52" s="103"/>
      <c r="H52" s="117"/>
      <c r="I52" s="103"/>
      <c r="J52" s="117"/>
      <c r="K52" s="103"/>
      <c r="L52" s="117"/>
      <c r="M52" s="103"/>
      <c r="N52" s="5"/>
    </row>
    <row r="53" spans="1:14" ht="27" customHeight="1" hidden="1">
      <c r="A53" s="14" t="s">
        <v>23</v>
      </c>
      <c r="B53" s="15">
        <v>27</v>
      </c>
      <c r="C53" s="16" t="s">
        <v>22</v>
      </c>
      <c r="D53" s="44">
        <f>N38</f>
        <v>0</v>
      </c>
      <c r="E53" s="114"/>
      <c r="F53" s="115"/>
      <c r="G53" s="103"/>
      <c r="H53" s="117"/>
      <c r="I53" s="103"/>
      <c r="J53" s="117"/>
      <c r="K53" s="103"/>
      <c r="L53" s="117"/>
      <c r="M53" s="103"/>
      <c r="N53" s="5"/>
    </row>
  </sheetData>
  <sheetProtection/>
  <mergeCells count="14">
    <mergeCell ref="J18:K18"/>
    <mergeCell ref="A4:C6"/>
    <mergeCell ref="A18:C19"/>
    <mergeCell ref="D4:F4"/>
    <mergeCell ref="G4:I4"/>
    <mergeCell ref="J4:J5"/>
    <mergeCell ref="M4:N6"/>
    <mergeCell ref="E41:N41"/>
    <mergeCell ref="F42:N43"/>
    <mergeCell ref="A1:C1"/>
    <mergeCell ref="A41:C43"/>
    <mergeCell ref="D18:E18"/>
    <mergeCell ref="F18:G18"/>
    <mergeCell ref="H18:I18"/>
  </mergeCells>
  <printOptions/>
  <pageMargins left="0.65" right="0.56" top="0.76" bottom="0.77" header="0.42" footer="0.37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漁業振興課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</dc:creator>
  <cp:keywords/>
  <dc:description/>
  <cp:lastModifiedBy>user</cp:lastModifiedBy>
  <cp:lastPrinted>2016-03-16T07:45:13Z</cp:lastPrinted>
  <dcterms:created xsi:type="dcterms:W3CDTF">2000-01-25T05:46:47Z</dcterms:created>
  <dcterms:modified xsi:type="dcterms:W3CDTF">2016-03-16T08:52:48Z</dcterms:modified>
  <cp:category/>
  <cp:version/>
  <cp:contentType/>
  <cp:contentStatus/>
</cp:coreProperties>
</file>